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ilvija\Desktop\"/>
    </mc:Choice>
  </mc:AlternateContent>
  <xr:revisionPtr revIDLastSave="0" documentId="8_{1B0DD24A-51EC-4D3E-8A43-9D5BB4FE28B1}"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fullPrecision="0" calcOnSave="0" concurrentCalc="0"/>
</workbook>
</file>

<file path=xl/calcChain.xml><?xml version="1.0" encoding="utf-8"?>
<calcChain xmlns="http://schemas.openxmlformats.org/spreadsheetml/2006/main">
  <c r="D8" i="8" l="1"/>
  <c r="D18" i="8"/>
  <c r="D6" i="8"/>
  <c r="D26" i="8"/>
  <c r="D36" i="8"/>
  <c r="D24" i="8"/>
  <c r="D42" i="8"/>
  <c r="D44" i="8"/>
  <c r="D50" i="8"/>
  <c r="D55" i="8"/>
  <c r="D60" i="8"/>
  <c r="D65" i="8"/>
  <c r="D70" i="8"/>
  <c r="D75" i="8"/>
  <c r="D80" i="8"/>
  <c r="D85" i="8"/>
  <c r="D49" i="8"/>
  <c r="D90" i="8"/>
  <c r="D95" i="8"/>
  <c r="D43" i="8"/>
  <c r="D101" i="8"/>
  <c r="K1432" i="9"/>
  <c r="L1429" i="9"/>
  <c r="J1429" i="9"/>
  <c r="D6" i="6"/>
  <c r="D10" i="6"/>
  <c r="D13" i="6"/>
  <c r="D5" i="6"/>
  <c r="E6" i="6"/>
  <c r="E10" i="6"/>
  <c r="E13" i="6"/>
  <c r="E5" i="6"/>
  <c r="D22" i="6"/>
  <c r="E22" i="6"/>
  <c r="D28" i="6"/>
  <c r="E28" i="6"/>
  <c r="D36" i="6"/>
  <c r="D39" i="6"/>
  <c r="D43" i="6"/>
  <c r="D50" i="6"/>
  <c r="D54" i="6"/>
  <c r="D61" i="6"/>
  <c r="D66" i="6"/>
  <c r="D35" i="6"/>
  <c r="E36" i="6"/>
  <c r="E39" i="6"/>
  <c r="E43" i="6"/>
  <c r="E50" i="6"/>
  <c r="E54" i="6"/>
  <c r="E61" i="6"/>
  <c r="E66" i="6"/>
  <c r="E35" i="6"/>
  <c r="D75" i="6"/>
  <c r="E75" i="6"/>
  <c r="D82" i="6"/>
  <c r="E82" i="6"/>
  <c r="D90" i="6"/>
  <c r="D94" i="6"/>
  <c r="D99" i="6"/>
  <c r="D89" i="6"/>
  <c r="E90" i="6"/>
  <c r="E94" i="6"/>
  <c r="E99" i="6"/>
  <c r="E89" i="6"/>
  <c r="D107" i="6"/>
  <c r="E107" i="6"/>
  <c r="D115" i="6"/>
  <c r="D118" i="6"/>
  <c r="D122" i="6"/>
  <c r="D114" i="6"/>
  <c r="E115" i="6"/>
  <c r="E118" i="6"/>
  <c r="E122" i="6"/>
  <c r="E114" i="6"/>
  <c r="D130" i="6"/>
  <c r="D129" i="6"/>
  <c r="E130" i="6"/>
  <c r="E129" i="6"/>
  <c r="D141" i="6"/>
  <c r="E141" i="6"/>
  <c r="G299" i="9"/>
  <c r="F299" i="9"/>
  <c r="E299" i="9"/>
  <c r="B299" i="9"/>
  <c r="F298" i="9"/>
  <c r="E298" i="9"/>
  <c r="D7" i="7"/>
  <c r="D6" i="7"/>
  <c r="D23" i="7"/>
  <c r="D30" i="7"/>
  <c r="D22" i="7"/>
  <c r="D5" i="7"/>
  <c r="E7" i="7"/>
  <c r="E6" i="7"/>
  <c r="E23" i="7"/>
  <c r="E30" i="7"/>
  <c r="E22" i="7"/>
  <c r="E5" i="7"/>
  <c r="D39" i="7"/>
  <c r="D44" i="7"/>
  <c r="D38" i="7"/>
  <c r="E39" i="7"/>
  <c r="E44" i="7"/>
  <c r="E38" i="7"/>
  <c r="G297" i="9"/>
  <c r="F297" i="9"/>
  <c r="E297" i="9"/>
  <c r="B297" i="9"/>
  <c r="F296" i="9"/>
  <c r="E296" i="9"/>
  <c r="G295" i="9"/>
  <c r="F295" i="9"/>
  <c r="E295" i="9"/>
  <c r="B295" i="9"/>
  <c r="G294" i="9"/>
  <c r="F294" i="9"/>
  <c r="E294" i="9"/>
  <c r="B294" i="9"/>
  <c r="F293" i="9"/>
  <c r="E293" i="9"/>
  <c r="E207" i="5"/>
  <c r="E224" i="5"/>
  <c r="E206" i="5"/>
  <c r="H292" i="9"/>
  <c r="D207" i="5"/>
  <c r="D224" i="5"/>
  <c r="D206" i="5"/>
  <c r="G292" i="9"/>
  <c r="F292" i="9"/>
  <c r="E292" i="9"/>
  <c r="B292" i="9"/>
  <c r="E191" i="5"/>
  <c r="E198" i="5"/>
  <c r="E190" i="5"/>
  <c r="H291" i="9"/>
  <c r="D191" i="5"/>
  <c r="D198" i="5"/>
  <c r="D190" i="5"/>
  <c r="G291" i="9"/>
  <c r="F291" i="9"/>
  <c r="E291" i="9"/>
  <c r="B291" i="9"/>
  <c r="H290" i="9"/>
  <c r="G290" i="9"/>
  <c r="F290" i="9"/>
  <c r="E290" i="9"/>
  <c r="B290" i="9"/>
  <c r="E180" i="5"/>
  <c r="E177" i="5"/>
  <c r="H289" i="9"/>
  <c r="D180" i="5"/>
  <c r="D177" i="5"/>
  <c r="G289" i="9"/>
  <c r="F289" i="9"/>
  <c r="E289" i="9"/>
  <c r="B289" i="9"/>
  <c r="H288" i="9"/>
  <c r="G288" i="9"/>
  <c r="F288" i="9"/>
  <c r="E288" i="9"/>
  <c r="B288" i="9"/>
  <c r="E149" i="5"/>
  <c r="H287" i="9"/>
  <c r="D149" i="5"/>
  <c r="G287" i="9"/>
  <c r="F287" i="9"/>
  <c r="E287" i="9"/>
  <c r="B287" i="9"/>
  <c r="E88" i="5"/>
  <c r="E106" i="5"/>
  <c r="H286" i="9"/>
  <c r="D88" i="5"/>
  <c r="D106" i="5"/>
  <c r="G286" i="9"/>
  <c r="F286" i="9"/>
  <c r="E286" i="9"/>
  <c r="B286" i="9"/>
  <c r="H285" i="9"/>
  <c r="G285" i="9"/>
  <c r="F285" i="9"/>
  <c r="E285" i="9"/>
  <c r="B285" i="9"/>
  <c r="H284" i="9"/>
  <c r="G284" i="9"/>
  <c r="F284" i="9"/>
  <c r="E284" i="9"/>
  <c r="B284" i="9"/>
  <c r="H283" i="9"/>
  <c r="G283" i="9"/>
  <c r="F283" i="9"/>
  <c r="E283" i="9"/>
  <c r="B283" i="9"/>
  <c r="D8" i="5"/>
  <c r="D13" i="5"/>
  <c r="D19" i="5"/>
  <c r="D29" i="5"/>
  <c r="D35" i="5"/>
  <c r="D41" i="5"/>
  <c r="D45" i="5"/>
  <c r="D12" i="5"/>
  <c r="D52" i="5"/>
  <c r="D56" i="5"/>
  <c r="D63" i="5"/>
  <c r="D7" i="5"/>
  <c r="D70" i="5"/>
  <c r="D69" i="5"/>
  <c r="D79" i="5"/>
  <c r="D78" i="5"/>
  <c r="D87" i="5"/>
  <c r="D119" i="5"/>
  <c r="D126" i="5"/>
  <c r="D118" i="5"/>
  <c r="D135" i="5"/>
  <c r="D142" i="5"/>
  <c r="D134" i="5"/>
  <c r="D146" i="5"/>
  <c r="D164" i="5"/>
  <c r="D170" i="5"/>
  <c r="D68" i="5"/>
  <c r="D6" i="5"/>
  <c r="E8" i="5"/>
  <c r="E13" i="5"/>
  <c r="E19" i="5"/>
  <c r="E29" i="5"/>
  <c r="E35" i="5"/>
  <c r="E41" i="5"/>
  <c r="E45" i="5"/>
  <c r="E12" i="5"/>
  <c r="E52" i="5"/>
  <c r="E56" i="5"/>
  <c r="E63" i="5"/>
  <c r="E7" i="5"/>
  <c r="E70" i="5"/>
  <c r="E69" i="5"/>
  <c r="E79" i="5"/>
  <c r="E78" i="5"/>
  <c r="E87" i="5"/>
  <c r="E119" i="5"/>
  <c r="E126" i="5"/>
  <c r="E118" i="5"/>
  <c r="E135" i="5"/>
  <c r="E142" i="5"/>
  <c r="E134" i="5"/>
  <c r="E146" i="5"/>
  <c r="E164" i="5"/>
  <c r="E170" i="5"/>
  <c r="E68" i="5"/>
  <c r="E6" i="5"/>
  <c r="D234" i="5"/>
  <c r="D176" i="5"/>
  <c r="D239" i="5"/>
  <c r="D242" i="5"/>
  <c r="D238" i="5"/>
  <c r="D246" i="5"/>
  <c r="D250" i="5"/>
  <c r="D245" i="5"/>
  <c r="D237" i="5"/>
  <c r="D175" i="5"/>
  <c r="E234" i="5"/>
  <c r="E176" i="5"/>
  <c r="E239" i="5"/>
  <c r="E242" i="5"/>
  <c r="E238" i="5"/>
  <c r="E246" i="5"/>
  <c r="E250" i="5"/>
  <c r="E245" i="5"/>
  <c r="E237" i="5"/>
  <c r="E175" i="5"/>
  <c r="D259" i="5"/>
  <c r="D258" i="5"/>
  <c r="E259" i="5"/>
  <c r="E258" i="5"/>
  <c r="G282" i="9"/>
  <c r="F282" i="9"/>
  <c r="E282" i="9"/>
  <c r="B282" i="9"/>
  <c r="H281" i="9"/>
  <c r="G281" i="9"/>
  <c r="F281" i="9"/>
  <c r="E281" i="9"/>
  <c r="B281" i="9"/>
  <c r="H280" i="9"/>
  <c r="G280" i="9"/>
  <c r="F280" i="9"/>
  <c r="E280" i="9"/>
  <c r="B280" i="9"/>
  <c r="H279" i="9"/>
  <c r="G279" i="9"/>
  <c r="F279" i="9"/>
  <c r="E279" i="9"/>
  <c r="B279" i="9"/>
  <c r="I3" i="9"/>
  <c r="G278" i="9"/>
  <c r="F278" i="9"/>
  <c r="E278" i="9"/>
  <c r="B278" i="9"/>
  <c r="O3" i="9"/>
  <c r="G277" i="9"/>
  <c r="F277" i="9"/>
  <c r="E277" i="9"/>
  <c r="B277" i="9"/>
  <c r="H276" i="9"/>
  <c r="G276" i="9"/>
  <c r="F276" i="9"/>
  <c r="E276" i="9"/>
  <c r="B276" i="9"/>
  <c r="F275" i="9"/>
  <c r="E275" i="9"/>
  <c r="L274" i="9"/>
  <c r="H274" i="9"/>
  <c r="G274" i="9"/>
  <c r="F274" i="9"/>
  <c r="E274" i="9"/>
  <c r="B274" i="9"/>
  <c r="I273" i="9"/>
  <c r="H273" i="9"/>
  <c r="F273" i="9"/>
  <c r="E273" i="9"/>
  <c r="B273" i="9"/>
  <c r="D8" i="4"/>
  <c r="D17" i="4"/>
  <c r="D23" i="4"/>
  <c r="D29" i="4"/>
  <c r="D37" i="4"/>
  <c r="D40" i="4"/>
  <c r="D7" i="4"/>
  <c r="D45" i="4"/>
  <c r="D44" i="4"/>
  <c r="D51" i="4"/>
  <c r="D54" i="4"/>
  <c r="D59" i="4"/>
  <c r="D62" i="4"/>
  <c r="D65" i="4"/>
  <c r="D68" i="4"/>
  <c r="D71" i="4"/>
  <c r="D74" i="4"/>
  <c r="D77" i="4"/>
  <c r="D50" i="4"/>
  <c r="D83" i="4"/>
  <c r="D91" i="4"/>
  <c r="D98" i="4"/>
  <c r="D82" i="4"/>
  <c r="D107" i="4"/>
  <c r="D112" i="4"/>
  <c r="D120" i="4"/>
  <c r="D106" i="4"/>
  <c r="D125" i="4"/>
  <c r="D128" i="4"/>
  <c r="D124" i="4"/>
  <c r="D134" i="4"/>
  <c r="D133" i="4"/>
  <c r="D140" i="4"/>
  <c r="D139" i="4"/>
  <c r="D6" i="4"/>
  <c r="C2" i="1"/>
  <c r="E8" i="4"/>
  <c r="E17" i="4"/>
  <c r="E23" i="4"/>
  <c r="E29" i="4"/>
  <c r="E37" i="4"/>
  <c r="E40" i="4"/>
  <c r="E7" i="4"/>
  <c r="E45" i="4"/>
  <c r="E44" i="4"/>
  <c r="E51" i="4"/>
  <c r="E54" i="4"/>
  <c r="E59" i="4"/>
  <c r="E62" i="4"/>
  <c r="E65" i="4"/>
  <c r="E68" i="4"/>
  <c r="E71" i="4"/>
  <c r="E74" i="4"/>
  <c r="E77" i="4"/>
  <c r="E50" i="4"/>
  <c r="E83" i="4"/>
  <c r="E91" i="4"/>
  <c r="E98" i="4"/>
  <c r="E82" i="4"/>
  <c r="E107" i="4"/>
  <c r="E112" i="4"/>
  <c r="E120" i="4"/>
  <c r="E106" i="4"/>
  <c r="E125" i="4"/>
  <c r="E128" i="4"/>
  <c r="E124" i="4"/>
  <c r="E134" i="4"/>
  <c r="E133" i="4"/>
  <c r="E140" i="4"/>
  <c r="E139" i="4"/>
  <c r="E6" i="4"/>
  <c r="D2" i="1"/>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C53" i="1"/>
  <c r="D53" i="1"/>
  <c r="C54" i="1"/>
  <c r="D54" i="1"/>
  <c r="C55" i="1"/>
  <c r="D55" i="1"/>
  <c r="C56" i="1"/>
  <c r="D56" i="1"/>
  <c r="C57" i="1"/>
  <c r="D57" i="1"/>
  <c r="C58" i="1"/>
  <c r="D58" i="1"/>
  <c r="C59" i="1"/>
  <c r="D59" i="1"/>
  <c r="C60" i="1"/>
  <c r="D60" i="1"/>
  <c r="C61" i="1"/>
  <c r="D61" i="1"/>
  <c r="C62" i="1"/>
  <c r="D62" i="1"/>
  <c r="C63" i="1"/>
  <c r="D63" i="1"/>
  <c r="C64" i="1"/>
  <c r="D64" i="1"/>
  <c r="C65" i="1"/>
  <c r="D65"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D153" i="4"/>
  <c r="D159" i="4"/>
  <c r="D152" i="4"/>
  <c r="D164" i="4"/>
  <c r="D169" i="4"/>
  <c r="D177" i="4"/>
  <c r="D188" i="4"/>
  <c r="D163" i="4"/>
  <c r="D197" i="4"/>
  <c r="D202" i="4"/>
  <c r="D210" i="4"/>
  <c r="D196" i="4"/>
  <c r="D216" i="4"/>
  <c r="D219" i="4"/>
  <c r="D215" i="4"/>
  <c r="D225" i="4"/>
  <c r="D228" i="4"/>
  <c r="D231" i="4"/>
  <c r="D236" i="4"/>
  <c r="D240" i="4"/>
  <c r="D244" i="4"/>
  <c r="D247" i="4"/>
  <c r="D224" i="4"/>
  <c r="D253" i="4"/>
  <c r="D259" i="4"/>
  <c r="D252" i="4"/>
  <c r="D264" i="4"/>
  <c r="D268" i="4"/>
  <c r="D273" i="4"/>
  <c r="D279" i="4"/>
  <c r="D263" i="4"/>
  <c r="D151" i="4"/>
  <c r="C147" i="1"/>
  <c r="E153" i="4"/>
  <c r="E159" i="4"/>
  <c r="E152" i="4"/>
  <c r="E164" i="4"/>
  <c r="E169" i="4"/>
  <c r="E177" i="4"/>
  <c r="E188" i="4"/>
  <c r="E163" i="4"/>
  <c r="E197" i="4"/>
  <c r="E202" i="4"/>
  <c r="E210" i="4"/>
  <c r="E196" i="4"/>
  <c r="E216" i="4"/>
  <c r="E219" i="4"/>
  <c r="E215" i="4"/>
  <c r="E225" i="4"/>
  <c r="E228" i="4"/>
  <c r="E231" i="4"/>
  <c r="E236" i="4"/>
  <c r="E240" i="4"/>
  <c r="E244" i="4"/>
  <c r="E247" i="4"/>
  <c r="E224" i="4"/>
  <c r="E253" i="4"/>
  <c r="E259" i="4"/>
  <c r="E252" i="4"/>
  <c r="E264" i="4"/>
  <c r="E268" i="4"/>
  <c r="E273" i="4"/>
  <c r="E279" i="4"/>
  <c r="E263" i="4"/>
  <c r="E151" i="4"/>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D287" i="4"/>
  <c r="C283" i="1"/>
  <c r="E287" i="4"/>
  <c r="D283" i="1"/>
  <c r="D288" i="4"/>
  <c r="C284" i="1"/>
  <c r="E288" i="4"/>
  <c r="D284" i="1"/>
  <c r="D289" i="4"/>
  <c r="C285" i="1"/>
  <c r="E289" i="4"/>
  <c r="D285" i="1"/>
  <c r="D290" i="4"/>
  <c r="C286" i="1"/>
  <c r="E290" i="4"/>
  <c r="D286" i="1"/>
  <c r="D291" i="4"/>
  <c r="C287" i="1"/>
  <c r="E291" i="4"/>
  <c r="D287" i="1"/>
  <c r="C288" i="1"/>
  <c r="D288" i="1"/>
  <c r="C289" i="1"/>
  <c r="D289" i="1"/>
  <c r="C290" i="1"/>
  <c r="D290" i="1"/>
  <c r="C291" i="1"/>
  <c r="D291" i="1"/>
  <c r="C292" i="1"/>
  <c r="D292" i="1"/>
  <c r="D300" i="4"/>
  <c r="D304" i="4"/>
  <c r="D299" i="4"/>
  <c r="D312" i="4"/>
  <c r="D317" i="4"/>
  <c r="D326" i="4"/>
  <c r="D331" i="4"/>
  <c r="D336" i="4"/>
  <c r="D339" i="4"/>
  <c r="D311" i="4"/>
  <c r="D345" i="4"/>
  <c r="D344" i="4"/>
  <c r="D348" i="4"/>
  <c r="D298" i="4"/>
  <c r="C293" i="1"/>
  <c r="E300" i="4"/>
  <c r="E304" i="4"/>
  <c r="E299" i="4"/>
  <c r="E312" i="4"/>
  <c r="E317" i="4"/>
  <c r="E326" i="4"/>
  <c r="E331" i="4"/>
  <c r="E336" i="4"/>
  <c r="E339" i="4"/>
  <c r="E311" i="4"/>
  <c r="E345" i="4"/>
  <c r="E344" i="4"/>
  <c r="E348" i="4"/>
  <c r="E298" i="4"/>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D352" i="4"/>
  <c r="D356" i="4"/>
  <c r="D351" i="4"/>
  <c r="D364" i="4"/>
  <c r="D369" i="4"/>
  <c r="D378" i="4"/>
  <c r="D383" i="4"/>
  <c r="D388" i="4"/>
  <c r="D391" i="4"/>
  <c r="D363" i="4"/>
  <c r="D397" i="4"/>
  <c r="D396" i="4"/>
  <c r="D400" i="4"/>
  <c r="D402" i="4"/>
  <c r="D350" i="4"/>
  <c r="C345" i="1"/>
  <c r="E352" i="4"/>
  <c r="E356" i="4"/>
  <c r="E351" i="4"/>
  <c r="E364" i="4"/>
  <c r="E369" i="4"/>
  <c r="E378" i="4"/>
  <c r="E383" i="4"/>
  <c r="E388" i="4"/>
  <c r="E391" i="4"/>
  <c r="E363" i="4"/>
  <c r="E397" i="4"/>
  <c r="E396" i="4"/>
  <c r="E400" i="4"/>
  <c r="E402" i="4"/>
  <c r="E350" i="4"/>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D407" i="4"/>
  <c r="C402" i="1"/>
  <c r="E407" i="4"/>
  <c r="D402" i="1"/>
  <c r="D408" i="4"/>
  <c r="C403" i="1"/>
  <c r="E408" i="4"/>
  <c r="D403" i="1"/>
  <c r="C404" i="1"/>
  <c r="D404" i="1"/>
  <c r="C405" i="1"/>
  <c r="D405" i="1"/>
  <c r="C406" i="1"/>
  <c r="D406" i="1"/>
  <c r="D412" i="4"/>
  <c r="C407" i="1"/>
  <c r="E412" i="4"/>
  <c r="D407" i="1"/>
  <c r="D413" i="4"/>
  <c r="C408" i="1"/>
  <c r="E413" i="4"/>
  <c r="D408" i="1"/>
  <c r="D414" i="4"/>
  <c r="C409" i="1"/>
  <c r="E414" i="4"/>
  <c r="D409" i="1"/>
  <c r="D415" i="4"/>
  <c r="C410" i="1"/>
  <c r="E415" i="4"/>
  <c r="D410" i="1"/>
  <c r="D416" i="4"/>
  <c r="C411" i="1"/>
  <c r="E416" i="4"/>
  <c r="D411" i="1"/>
  <c r="D417" i="4"/>
  <c r="C412" i="1"/>
  <c r="E417" i="4"/>
  <c r="D412" i="1"/>
  <c r="D418" i="4"/>
  <c r="C413" i="1"/>
  <c r="E418" i="4"/>
  <c r="D413" i="1"/>
  <c r="D422" i="4"/>
  <c r="D427" i="4"/>
  <c r="D430" i="4"/>
  <c r="D435" i="4"/>
  <c r="D442" i="4"/>
  <c r="D447" i="4"/>
  <c r="D455" i="4"/>
  <c r="D421" i="4"/>
  <c r="D460" i="4"/>
  <c r="D463" i="4"/>
  <c r="D466" i="4"/>
  <c r="D469" i="4"/>
  <c r="D459" i="4"/>
  <c r="D473" i="4"/>
  <c r="D478" i="4"/>
  <c r="D481" i="4"/>
  <c r="D472" i="4"/>
  <c r="D485" i="4"/>
  <c r="D490" i="4"/>
  <c r="D495" i="4"/>
  <c r="D502" i="4"/>
  <c r="D507" i="4"/>
  <c r="D484" i="4"/>
  <c r="D516" i="4"/>
  <c r="D519" i="4"/>
  <c r="D522" i="4"/>
  <c r="D525" i="4"/>
  <c r="D515" i="4"/>
  <c r="D420" i="4"/>
  <c r="C414" i="1"/>
  <c r="E422" i="4"/>
  <c r="E427" i="4"/>
  <c r="E430" i="4"/>
  <c r="E435" i="4"/>
  <c r="E442" i="4"/>
  <c r="E447" i="4"/>
  <c r="E455" i="4"/>
  <c r="E421" i="4"/>
  <c r="E460" i="4"/>
  <c r="E463" i="4"/>
  <c r="E466" i="4"/>
  <c r="E469" i="4"/>
  <c r="E459" i="4"/>
  <c r="E473" i="4"/>
  <c r="E478" i="4"/>
  <c r="E481" i="4"/>
  <c r="E472" i="4"/>
  <c r="E485" i="4"/>
  <c r="E490" i="4"/>
  <c r="E495" i="4"/>
  <c r="E502" i="4"/>
  <c r="E507" i="4"/>
  <c r="E484" i="4"/>
  <c r="E516" i="4"/>
  <c r="E519" i="4"/>
  <c r="E522" i="4"/>
  <c r="E525" i="4"/>
  <c r="E515" i="4"/>
  <c r="E420" i="4"/>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D530" i="4"/>
  <c r="D535" i="4"/>
  <c r="D538" i="4"/>
  <c r="D543" i="4"/>
  <c r="D550" i="4"/>
  <c r="D555" i="4"/>
  <c r="D563" i="4"/>
  <c r="D529" i="4"/>
  <c r="D568" i="4"/>
  <c r="D571" i="4"/>
  <c r="D574" i="4"/>
  <c r="D577" i="4"/>
  <c r="D567" i="4"/>
  <c r="D581" i="4"/>
  <c r="D585" i="4"/>
  <c r="D587" i="4"/>
  <c r="D590" i="4"/>
  <c r="D580" i="4"/>
  <c r="D594" i="4"/>
  <c r="D599" i="4"/>
  <c r="D603" i="4"/>
  <c r="D605" i="4"/>
  <c r="D612" i="4"/>
  <c r="D617" i="4"/>
  <c r="D593" i="4"/>
  <c r="D626" i="4"/>
  <c r="D629" i="4"/>
  <c r="D632" i="4"/>
  <c r="D625" i="4"/>
  <c r="D528" i="4"/>
  <c r="C522" i="1"/>
  <c r="E530" i="4"/>
  <c r="E535" i="4"/>
  <c r="E538" i="4"/>
  <c r="E543" i="4"/>
  <c r="E550" i="4"/>
  <c r="E555" i="4"/>
  <c r="E563" i="4"/>
  <c r="E529" i="4"/>
  <c r="E568" i="4"/>
  <c r="E571" i="4"/>
  <c r="E574" i="4"/>
  <c r="E577" i="4"/>
  <c r="E567" i="4"/>
  <c r="E581" i="4"/>
  <c r="E585" i="4"/>
  <c r="E587" i="4"/>
  <c r="E590" i="4"/>
  <c r="E580" i="4"/>
  <c r="E594" i="4"/>
  <c r="E599" i="4"/>
  <c r="E603" i="4"/>
  <c r="E605" i="4"/>
  <c r="E612" i="4"/>
  <c r="E617" i="4"/>
  <c r="E593" i="4"/>
  <c r="E626" i="4"/>
  <c r="E629" i="4"/>
  <c r="E632" i="4"/>
  <c r="E625" i="4"/>
  <c r="E528" i="4"/>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D635" i="4"/>
  <c r="C629" i="1"/>
  <c r="E635" i="4"/>
  <c r="D629" i="1"/>
  <c r="D636" i="4"/>
  <c r="C630" i="1"/>
  <c r="E636" i="4"/>
  <c r="D630" i="1"/>
  <c r="C631" i="1"/>
  <c r="D631" i="1"/>
  <c r="C632" i="1"/>
  <c r="D632" i="1"/>
  <c r="D639" i="4"/>
  <c r="C633" i="1"/>
  <c r="E639" i="4"/>
  <c r="D633" i="1"/>
  <c r="D640" i="4"/>
  <c r="C634" i="1"/>
  <c r="E640" i="4"/>
  <c r="D634" i="1"/>
  <c r="D641" i="4"/>
  <c r="C635" i="1"/>
  <c r="E641" i="4"/>
  <c r="D635" i="1"/>
  <c r="D642" i="4"/>
  <c r="C636" i="1"/>
  <c r="E642" i="4"/>
  <c r="D636" i="1"/>
  <c r="D643" i="4"/>
  <c r="C637" i="1"/>
  <c r="E643" i="4"/>
  <c r="D637" i="1"/>
  <c r="D644" i="4"/>
  <c r="C638" i="1"/>
  <c r="E644" i="4"/>
  <c r="D638" i="1"/>
  <c r="D645" i="4"/>
  <c r="C639" i="1"/>
  <c r="E645" i="4"/>
  <c r="D639" i="1"/>
  <c r="D646" i="4"/>
  <c r="C640" i="1"/>
  <c r="E646" i="4"/>
  <c r="D640" i="1"/>
  <c r="C641" i="1"/>
  <c r="D641" i="1"/>
  <c r="C642" i="1"/>
  <c r="D642" i="1"/>
  <c r="C643" i="1"/>
  <c r="D643" i="1"/>
  <c r="C644" i="1"/>
  <c r="D644" i="1"/>
  <c r="D652" i="4"/>
  <c r="C645" i="1"/>
  <c r="E652" i="4"/>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H7" i="3"/>
  <c r="J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M212" i="9"/>
  <c r="L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G192" i="9"/>
  <c r="F192" i="9"/>
  <c r="E192" i="9"/>
  <c r="B192" i="9"/>
  <c r="L191"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G166" i="9"/>
  <c r="F166" i="9"/>
  <c r="E166" i="9"/>
  <c r="B166" i="9"/>
  <c r="H165" i="9"/>
  <c r="G165" i="9"/>
  <c r="F165" i="9"/>
  <c r="E165" i="9"/>
  <c r="B165" i="9"/>
  <c r="H164" i="9"/>
  <c r="G164" i="9"/>
  <c r="F164" i="9"/>
  <c r="E164" i="9"/>
  <c r="B164" i="9"/>
  <c r="G163" i="9"/>
  <c r="F163" i="9"/>
  <c r="E163" i="9"/>
  <c r="B163" i="9"/>
  <c r="G162" i="9"/>
  <c r="F162" i="9"/>
  <c r="E162" i="9"/>
  <c r="B162" i="9"/>
  <c r="G161" i="9"/>
  <c r="F161" i="9"/>
  <c r="E161" i="9"/>
  <c r="B161"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20" i="9"/>
  <c r="G20" i="9"/>
  <c r="F20" i="9"/>
  <c r="E20" i="9"/>
  <c r="B20" i="9"/>
  <c r="F19" i="9"/>
  <c r="E19" i="9"/>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H9" i="3"/>
  <c r="K3" i="9"/>
  <c r="H18" i="9"/>
  <c r="G18" i="9"/>
  <c r="E18" i="9"/>
  <c r="B18" i="9"/>
  <c r="H3" i="9"/>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8" i="3"/>
  <c r="M3" i="9"/>
  <c r="J17" i="9"/>
  <c r="I17" i="9"/>
  <c r="H17" i="9"/>
  <c r="G17" i="9"/>
  <c r="E17" i="9"/>
  <c r="B17" i="9"/>
  <c r="M16" i="9"/>
  <c r="L16" i="9"/>
  <c r="H16" i="9"/>
  <c r="G16" i="9"/>
  <c r="F16" i="9"/>
  <c r="E16" i="9"/>
  <c r="B16" i="9"/>
  <c r="M15" i="9"/>
  <c r="L15" i="9"/>
  <c r="H15" i="9"/>
  <c r="G15" i="9"/>
  <c r="F15" i="9"/>
  <c r="E15" i="9"/>
  <c r="B15" i="9"/>
  <c r="F14" i="9"/>
  <c r="E14" i="9"/>
  <c r="H10" i="3" a="1"/>
  <c r="H10" i="3"/>
  <c r="L3" i="9"/>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H11" i="3"/>
  <c r="N3"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G3" i="9"/>
  <c r="F3" i="9"/>
  <c r="E3" i="9"/>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I10" i="3"/>
  <c r="I9" i="3"/>
  <c r="I8" i="3"/>
  <c r="I7" i="3"/>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30" i="1"/>
  <c r="G1530" i="1"/>
  <c r="H1529" i="1"/>
  <c r="G1529" i="1"/>
  <c r="H1528" i="1"/>
  <c r="G1528" i="1"/>
  <c r="H1527" i="1"/>
  <c r="G1527" i="1"/>
  <c r="H1526" i="1"/>
  <c r="G1526" i="1"/>
  <c r="H1525" i="1"/>
  <c r="G1525" i="1"/>
  <c r="H1524" i="1"/>
  <c r="G1524" i="1"/>
  <c r="H1523" i="1"/>
  <c r="G1523" i="1"/>
  <c r="H1522" i="1"/>
  <c r="G1522" i="1"/>
  <c r="H1521" i="1"/>
  <c r="G1521" i="1"/>
  <c r="H1520" i="1"/>
  <c r="G1520" i="1"/>
  <c r="H1519" i="1"/>
  <c r="G1519" i="1"/>
  <c r="H1518" i="1"/>
  <c r="G1518" i="1"/>
  <c r="H1517" i="1"/>
  <c r="G1517" i="1"/>
  <c r="H1516" i="1"/>
  <c r="G1516" i="1"/>
  <c r="H1515" i="1"/>
  <c r="G1515" i="1"/>
  <c r="H1514" i="1"/>
  <c r="G1514" i="1"/>
  <c r="H1513" i="1"/>
  <c r="G1513" i="1"/>
  <c r="H1512" i="1"/>
  <c r="G1512" i="1"/>
  <c r="H1511" i="1"/>
  <c r="G1511" i="1"/>
  <c r="H1510" i="1"/>
  <c r="G1510" i="1"/>
  <c r="H1509" i="1"/>
  <c r="G1509" i="1"/>
  <c r="H1508" i="1"/>
  <c r="G1508" i="1"/>
  <c r="H1507" i="1"/>
  <c r="G1507" i="1"/>
  <c r="H1506" i="1"/>
  <c r="G1506" i="1"/>
  <c r="H1505" i="1"/>
  <c r="G1505" i="1"/>
  <c r="H1504" i="1"/>
  <c r="G1504" i="1"/>
  <c r="H1503" i="1"/>
  <c r="G1503" i="1"/>
  <c r="H1502" i="1"/>
  <c r="G1502" i="1"/>
  <c r="H1501" i="1"/>
  <c r="G1501" i="1"/>
  <c r="H1500" i="1"/>
  <c r="G1500" i="1"/>
  <c r="H1499" i="1"/>
  <c r="G1499"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3" i="1"/>
  <c r="G1483" i="1"/>
  <c r="H1482" i="1"/>
  <c r="G1482" i="1"/>
  <c r="H1481" i="1"/>
  <c r="G1481"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5" i="1"/>
  <c r="G1435" i="1"/>
  <c r="H1434" i="1"/>
  <c r="G1434" i="1"/>
  <c r="H1433" i="1"/>
  <c r="G1433" i="1"/>
  <c r="H1432" i="1"/>
  <c r="G1432" i="1"/>
  <c r="H1431" i="1"/>
  <c r="G1431" i="1"/>
  <c r="H1430" i="1"/>
  <c r="G1430" i="1"/>
  <c r="H1429" i="1"/>
  <c r="G1429" i="1"/>
  <c r="H1428" i="1"/>
  <c r="G1428" i="1"/>
  <c r="H1427" i="1"/>
  <c r="G1427" i="1"/>
  <c r="H1426" i="1"/>
  <c r="G1426" i="1"/>
  <c r="H1425" i="1"/>
  <c r="G1425" i="1"/>
  <c r="H1424" i="1"/>
  <c r="G1424" i="1"/>
  <c r="H1423" i="1"/>
  <c r="G1423" i="1"/>
  <c r="H1422" i="1"/>
  <c r="G1422" i="1"/>
  <c r="H1421" i="1"/>
  <c r="G1421" i="1"/>
  <c r="H1420" i="1"/>
  <c r="G1420" i="1"/>
  <c r="H1419" i="1"/>
  <c r="G1419" i="1"/>
  <c r="H1418" i="1"/>
  <c r="G1418" i="1"/>
  <c r="H1417" i="1"/>
  <c r="G1417" i="1"/>
  <c r="H1416" i="1"/>
  <c r="G1416" i="1"/>
  <c r="H1415" i="1"/>
  <c r="G1415" i="1"/>
  <c r="H1414" i="1"/>
  <c r="G1414" i="1"/>
  <c r="H1413" i="1"/>
  <c r="G1413" i="1"/>
  <c r="H1412" i="1"/>
  <c r="G1412" i="1"/>
  <c r="H1411" i="1"/>
  <c r="G1411" i="1"/>
  <c r="H1410" i="1"/>
  <c r="G1410" i="1"/>
  <c r="H1409" i="1"/>
  <c r="G1409" i="1"/>
  <c r="H1408" i="1"/>
  <c r="G1408" i="1"/>
  <c r="H1407" i="1"/>
  <c r="G1407" i="1"/>
  <c r="H1406" i="1"/>
  <c r="G1406" i="1"/>
  <c r="H1405" i="1"/>
  <c r="G1405" i="1"/>
  <c r="H1404" i="1"/>
  <c r="G1404" i="1"/>
  <c r="H1403" i="1"/>
  <c r="G1403" i="1"/>
  <c r="H1402" i="1"/>
  <c r="G1402" i="1"/>
  <c r="H1401" i="1"/>
  <c r="G1401" i="1"/>
  <c r="H1400" i="1"/>
  <c r="G1400" i="1"/>
  <c r="H1399" i="1"/>
  <c r="G1399" i="1"/>
  <c r="H1398" i="1"/>
  <c r="G1398" i="1"/>
  <c r="H1397" i="1"/>
  <c r="G1397" i="1"/>
  <c r="H1396" i="1"/>
  <c r="G1396" i="1"/>
  <c r="H1395" i="1"/>
  <c r="G1395" i="1"/>
  <c r="H1394" i="1"/>
  <c r="G1394" i="1"/>
  <c r="H1393" i="1"/>
  <c r="G1393" i="1"/>
  <c r="H1392" i="1"/>
  <c r="G1392" i="1"/>
  <c r="H1391" i="1"/>
  <c r="G1391" i="1"/>
  <c r="H1390" i="1"/>
  <c r="G1390" i="1"/>
  <c r="H1389" i="1"/>
  <c r="G1389" i="1"/>
  <c r="H1388" i="1"/>
  <c r="G1388" i="1"/>
  <c r="H1387" i="1"/>
  <c r="G1387" i="1"/>
  <c r="H1386" i="1"/>
  <c r="G1386" i="1"/>
  <c r="H1385" i="1"/>
  <c r="G1385" i="1"/>
  <c r="H1384" i="1"/>
  <c r="G1384" i="1"/>
  <c r="H1383" i="1"/>
  <c r="G1383" i="1"/>
  <c r="H1382" i="1"/>
  <c r="G1382" i="1"/>
  <c r="H1381" i="1"/>
  <c r="G1381" i="1"/>
  <c r="H1380" i="1"/>
  <c r="G1380" i="1"/>
  <c r="H1379" i="1"/>
  <c r="G1379" i="1"/>
  <c r="H1378" i="1"/>
  <c r="G1378" i="1"/>
  <c r="H1377" i="1"/>
  <c r="G1377" i="1"/>
  <c r="H1376" i="1"/>
  <c r="G1376" i="1"/>
  <c r="H1375" i="1"/>
  <c r="G1375" i="1"/>
  <c r="H1374" i="1"/>
  <c r="G1374" i="1"/>
  <c r="H1373" i="1"/>
  <c r="G1373" i="1"/>
  <c r="H1372" i="1"/>
  <c r="G1372" i="1"/>
  <c r="H1371" i="1"/>
  <c r="G1371" i="1"/>
  <c r="H1370" i="1"/>
  <c r="G1370" i="1"/>
  <c r="H1369" i="1"/>
  <c r="G1369" i="1"/>
  <c r="H1368" i="1"/>
  <c r="G1368" i="1"/>
  <c r="H1367" i="1"/>
  <c r="G1367" i="1"/>
  <c r="H1366" i="1"/>
  <c r="G1366" i="1"/>
  <c r="H1365" i="1"/>
  <c r="G1365" i="1"/>
  <c r="H1364" i="1"/>
  <c r="G1364" i="1"/>
  <c r="H1363" i="1"/>
  <c r="G1363" i="1"/>
  <c r="H1362" i="1"/>
  <c r="G1362" i="1"/>
  <c r="H1361" i="1"/>
  <c r="G1361" i="1"/>
  <c r="H1360" i="1"/>
  <c r="G1360" i="1"/>
  <c r="H1359" i="1"/>
  <c r="G1359" i="1"/>
  <c r="H1358" i="1"/>
  <c r="G1358" i="1"/>
  <c r="H1357" i="1"/>
  <c r="G1357" i="1"/>
  <c r="H1356" i="1"/>
  <c r="G1356" i="1"/>
  <c r="H1355" i="1"/>
  <c r="G1355" i="1"/>
  <c r="H1354" i="1"/>
  <c r="G1354" i="1"/>
  <c r="H1353" i="1"/>
  <c r="G1353" i="1"/>
  <c r="H1352" i="1"/>
  <c r="G1352" i="1"/>
  <c r="H1351" i="1"/>
  <c r="G1351" i="1"/>
  <c r="H1350" i="1"/>
  <c r="G1350" i="1"/>
  <c r="H1349" i="1"/>
  <c r="G1349" i="1"/>
  <c r="H1348" i="1"/>
  <c r="G1348" i="1"/>
  <c r="H1347" i="1"/>
  <c r="G1347" i="1"/>
  <c r="H1346" i="1"/>
  <c r="G1346" i="1"/>
  <c r="H1345" i="1"/>
  <c r="G1345" i="1"/>
  <c r="H1344" i="1"/>
  <c r="G1344" i="1"/>
  <c r="H1343" i="1"/>
  <c r="G1343" i="1"/>
  <c r="H1342" i="1"/>
  <c r="G1342" i="1"/>
  <c r="H1341" i="1"/>
  <c r="G1341" i="1"/>
  <c r="H1340" i="1"/>
  <c r="G1340" i="1"/>
  <c r="H1339" i="1"/>
  <c r="G1339" i="1"/>
  <c r="H1338" i="1"/>
  <c r="G1338" i="1"/>
  <c r="H1337" i="1"/>
  <c r="G1337" i="1"/>
  <c r="H1336" i="1"/>
  <c r="G1336" i="1"/>
  <c r="H1335" i="1"/>
  <c r="G1335" i="1"/>
  <c r="H1334" i="1"/>
  <c r="G1334" i="1"/>
  <c r="H1333" i="1"/>
  <c r="G1333" i="1"/>
  <c r="H1332" i="1"/>
  <c r="G1332" i="1"/>
  <c r="H1331" i="1"/>
  <c r="G1331" i="1"/>
  <c r="H1330" i="1"/>
  <c r="G1330" i="1"/>
  <c r="H1329" i="1"/>
  <c r="G1329" i="1"/>
  <c r="H1328" i="1"/>
  <c r="G1328" i="1"/>
  <c r="H1327" i="1"/>
  <c r="G1327" i="1"/>
  <c r="H1326" i="1"/>
  <c r="G1326" i="1"/>
  <c r="H1325" i="1"/>
  <c r="G1325" i="1"/>
  <c r="H1324" i="1"/>
  <c r="G1324" i="1"/>
  <c r="H1323" i="1"/>
  <c r="G1323" i="1"/>
  <c r="H1322" i="1"/>
  <c r="G1322" i="1"/>
  <c r="H1321" i="1"/>
  <c r="G1321" i="1"/>
  <c r="H1320" i="1"/>
  <c r="G1320" i="1"/>
  <c r="H1319" i="1"/>
  <c r="G1319" i="1"/>
  <c r="H1318" i="1"/>
  <c r="G1318" i="1"/>
  <c r="H1317" i="1"/>
  <c r="G1317" i="1"/>
  <c r="H1316" i="1"/>
  <c r="G1316" i="1"/>
  <c r="H1315" i="1"/>
  <c r="G1315" i="1"/>
  <c r="H1314" i="1"/>
  <c r="G1314" i="1"/>
  <c r="H1313" i="1"/>
  <c r="G1313" i="1"/>
  <c r="H1312" i="1"/>
  <c r="G1312" i="1"/>
  <c r="H1311" i="1"/>
  <c r="G1311" i="1"/>
  <c r="H1310" i="1"/>
  <c r="G1310" i="1"/>
  <c r="H1309" i="1"/>
  <c r="G1309" i="1"/>
  <c r="H1308" i="1"/>
  <c r="G1308" i="1"/>
  <c r="H1307" i="1"/>
  <c r="G1307" i="1"/>
  <c r="H1306" i="1"/>
  <c r="G1306" i="1"/>
  <c r="H1305" i="1"/>
  <c r="G1305" i="1"/>
  <c r="H1304" i="1"/>
  <c r="G1304" i="1"/>
  <c r="H1303" i="1"/>
  <c r="G1303" i="1"/>
  <c r="H1302" i="1"/>
  <c r="G1302" i="1"/>
  <c r="H1301" i="1"/>
  <c r="G1301" i="1"/>
  <c r="H1300" i="1"/>
  <c r="G1300" i="1"/>
  <c r="H1299" i="1"/>
  <c r="G1299"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6" i="1"/>
  <c r="G1236" i="1"/>
  <c r="H1235" i="1"/>
  <c r="G1235" i="1"/>
  <c r="H1234" i="1"/>
  <c r="G1234" i="1"/>
  <c r="H1233" i="1"/>
  <c r="G1233" i="1"/>
  <c r="H1232" i="1"/>
  <c r="G1232" i="1"/>
  <c r="H1231" i="1"/>
  <c r="G1231" i="1"/>
  <c r="H1230" i="1"/>
  <c r="G1230" i="1"/>
  <c r="H1229" i="1"/>
  <c r="G1229" i="1"/>
  <c r="H1228" i="1"/>
  <c r="G1228" i="1"/>
  <c r="H1227" i="1"/>
  <c r="G1227" i="1"/>
  <c r="H1226"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H1214"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H1177" i="1"/>
  <c r="G1177" i="1"/>
  <c r="H1176" i="1"/>
  <c r="G1176" i="1"/>
  <c r="H1175" i="1"/>
  <c r="G1175" i="1"/>
  <c r="H1174" i="1"/>
  <c r="G1174" i="1"/>
  <c r="H1173" i="1"/>
  <c r="G1173" i="1"/>
  <c r="H1172" i="1"/>
  <c r="G1172" i="1"/>
  <c r="H1171" i="1"/>
  <c r="G1171" i="1"/>
  <c r="H1170" i="1"/>
  <c r="G1170" i="1"/>
  <c r="H1169" i="1"/>
  <c r="G1169" i="1"/>
  <c r="H1168" i="1"/>
  <c r="G1168" i="1"/>
  <c r="H1167" i="1"/>
  <c r="G1167" i="1"/>
  <c r="H1166" i="1"/>
  <c r="G1166" i="1"/>
  <c r="H1165" i="1"/>
  <c r="G1165" i="1"/>
  <c r="H1164" i="1"/>
  <c r="G1164" i="1"/>
  <c r="H1163" i="1"/>
  <c r="G1163" i="1"/>
  <c r="H1162" i="1"/>
  <c r="G1162" i="1"/>
  <c r="H1161" i="1"/>
  <c r="G1161" i="1"/>
  <c r="H1160" i="1"/>
  <c r="G1160" i="1"/>
  <c r="H1159" i="1"/>
  <c r="G1159" i="1"/>
  <c r="H1158" i="1"/>
  <c r="G1158" i="1"/>
  <c r="H1157" i="1"/>
  <c r="G1157" i="1"/>
  <c r="H1156" i="1"/>
  <c r="G1156" i="1"/>
  <c r="H1155" i="1"/>
  <c r="G1155" i="1"/>
  <c r="H1154" i="1"/>
  <c r="G1154" i="1"/>
  <c r="H1153" i="1"/>
  <c r="G1153" i="1"/>
  <c r="H1152" i="1"/>
  <c r="G1152" i="1"/>
  <c r="H1151" i="1"/>
  <c r="G1151" i="1"/>
  <c r="H1150" i="1"/>
  <c r="G1150" i="1"/>
  <c r="H1149" i="1"/>
  <c r="G1149" i="1"/>
  <c r="H1148" i="1"/>
  <c r="G1148" i="1"/>
  <c r="H1147" i="1"/>
  <c r="G1147" i="1"/>
  <c r="H1146" i="1"/>
  <c r="G1146" i="1"/>
  <c r="H1145" i="1"/>
  <c r="G1145" i="1"/>
  <c r="H1144" i="1"/>
  <c r="G1144" i="1"/>
  <c r="H1143" i="1"/>
  <c r="G1143" i="1"/>
  <c r="H1142" i="1"/>
  <c r="G1142"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7" i="1"/>
  <c r="G1127" i="1"/>
  <c r="H1126" i="1"/>
  <c r="G1126" i="1"/>
  <c r="H1125" i="1"/>
  <c r="G1125" i="1"/>
  <c r="H1124" i="1"/>
  <c r="G1124" i="1"/>
  <c r="H1123" i="1"/>
  <c r="G1123" i="1"/>
  <c r="H1122" i="1"/>
  <c r="G1122" i="1"/>
  <c r="H1121" i="1"/>
  <c r="G1121" i="1"/>
  <c r="H1120" i="1"/>
  <c r="G1120" i="1"/>
  <c r="H1119" i="1"/>
  <c r="G1119" i="1"/>
  <c r="H1118" i="1"/>
  <c r="G1118" i="1"/>
  <c r="H1117" i="1"/>
  <c r="G1117" i="1"/>
  <c r="H1116" i="1"/>
  <c r="G1116" i="1"/>
  <c r="H1115" i="1"/>
  <c r="G1115" i="1"/>
  <c r="H1114" i="1"/>
  <c r="G1114" i="1"/>
  <c r="H1113" i="1"/>
  <c r="G1113" i="1"/>
  <c r="H1112" i="1"/>
  <c r="G1112" i="1"/>
  <c r="H1111" i="1"/>
  <c r="G1111" i="1"/>
  <c r="H1110" i="1"/>
  <c r="G1110" i="1"/>
  <c r="H1109" i="1"/>
  <c r="G1109" i="1"/>
  <c r="H1108" i="1"/>
  <c r="G1108" i="1"/>
  <c r="H1107" i="1"/>
  <c r="G1107" i="1"/>
  <c r="H1106" i="1"/>
  <c r="G1106" i="1"/>
  <c r="H1105" i="1"/>
  <c r="G1105" i="1"/>
  <c r="H1104" i="1"/>
  <c r="G1104" i="1"/>
  <c r="H1103" i="1"/>
  <c r="G1103" i="1"/>
  <c r="H1102" i="1"/>
  <c r="G1102" i="1"/>
  <c r="H1101" i="1"/>
  <c r="G1101" i="1"/>
  <c r="H1100" i="1"/>
  <c r="G1100" i="1"/>
  <c r="H1099" i="1"/>
  <c r="G1099" i="1"/>
  <c r="H1098" i="1"/>
  <c r="G1098" i="1"/>
  <c r="H1097" i="1"/>
  <c r="G1097" i="1"/>
  <c r="H1096" i="1"/>
  <c r="G1096" i="1"/>
  <c r="H1095" i="1"/>
  <c r="G1095" i="1"/>
  <c r="H1094" i="1"/>
  <c r="G1094" i="1"/>
  <c r="H1093" i="1"/>
  <c r="G1093" i="1"/>
  <c r="H1092" i="1"/>
  <c r="G1092" i="1"/>
  <c r="H1091" i="1"/>
  <c r="G1091" i="1"/>
  <c r="H1090" i="1"/>
  <c r="G1090" i="1"/>
  <c r="H1089" i="1"/>
  <c r="G1089" i="1"/>
  <c r="H1088" i="1"/>
  <c r="G1088" i="1"/>
  <c r="H1087" i="1"/>
  <c r="G1087" i="1"/>
  <c r="H1086" i="1"/>
  <c r="G1086" i="1"/>
  <c r="H1085" i="1"/>
  <c r="G1085" i="1"/>
  <c r="H1084" i="1"/>
  <c r="G1084"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6" i="1"/>
  <c r="G1066" i="1"/>
  <c r="H1065" i="1"/>
  <c r="G1065" i="1"/>
  <c r="H1064" i="1"/>
  <c r="G1064" i="1"/>
  <c r="H1063" i="1"/>
  <c r="G1063" i="1"/>
  <c r="H1062" i="1"/>
  <c r="G1062" i="1"/>
  <c r="H1061" i="1"/>
  <c r="G1061" i="1"/>
  <c r="H1060" i="1"/>
  <c r="G1060" i="1"/>
  <c r="H1059" i="1"/>
  <c r="G1059" i="1"/>
  <c r="H1058" i="1"/>
  <c r="G1058" i="1"/>
  <c r="H1057" i="1"/>
  <c r="G1057" i="1"/>
  <c r="H1056" i="1"/>
  <c r="G1056" i="1"/>
  <c r="H1055" i="1"/>
  <c r="G1055" i="1"/>
  <c r="H1054" i="1"/>
  <c r="G1054" i="1"/>
  <c r="H1053" i="1"/>
  <c r="G1053" i="1"/>
  <c r="H1052" i="1"/>
  <c r="G1052" i="1"/>
  <c r="H1051" i="1"/>
  <c r="G1051" i="1"/>
  <c r="H1050" i="1"/>
  <c r="G1050" i="1"/>
  <c r="H1049" i="1"/>
  <c r="G1049" i="1"/>
  <c r="H1048" i="1"/>
  <c r="G1048" i="1"/>
  <c r="H1047" i="1"/>
  <c r="G1047" i="1"/>
  <c r="H1046" i="1"/>
  <c r="G1046" i="1"/>
  <c r="H1045" i="1"/>
  <c r="G1045" i="1"/>
  <c r="H1044" i="1"/>
  <c r="G1044" i="1"/>
  <c r="H1043" i="1"/>
  <c r="G1043" i="1"/>
  <c r="H1042" i="1"/>
  <c r="G1042" i="1"/>
  <c r="H1041" i="1"/>
  <c r="G1041" i="1"/>
  <c r="H1040" i="1"/>
  <c r="G1040" i="1"/>
  <c r="H1039" i="1"/>
  <c r="G1039" i="1"/>
  <c r="H1038" i="1"/>
  <c r="G1038" i="1"/>
  <c r="H1037" i="1"/>
  <c r="G1037" i="1"/>
  <c r="H1036" i="1"/>
  <c r="G1036" i="1"/>
  <c r="H1035" i="1"/>
  <c r="G1035" i="1"/>
  <c r="H1034" i="1"/>
  <c r="G1034" i="1"/>
  <c r="H1033" i="1"/>
  <c r="G1033" i="1"/>
  <c r="H1032" i="1"/>
  <c r="G1032" i="1"/>
  <c r="H1031" i="1"/>
  <c r="G1031" i="1"/>
  <c r="H1030" i="1"/>
  <c r="G1030" i="1"/>
  <c r="H1029" i="1"/>
  <c r="G1029" i="1"/>
  <c r="H1028" i="1"/>
  <c r="G1028" i="1"/>
  <c r="H1027" i="1"/>
  <c r="G1027" i="1"/>
  <c r="H1026" i="1"/>
  <c r="G1026" i="1"/>
  <c r="H1025" i="1"/>
  <c r="G1025" i="1"/>
  <c r="H1024" i="1"/>
  <c r="G1024" i="1"/>
  <c r="H1023" i="1"/>
  <c r="G1023" i="1"/>
  <c r="H1022" i="1"/>
  <c r="G1022" i="1"/>
  <c r="H1021" i="1"/>
  <c r="G1021" i="1"/>
  <c r="H1020" i="1"/>
  <c r="G1020" i="1"/>
  <c r="H1019" i="1"/>
  <c r="G1019" i="1"/>
  <c r="H1018" i="1"/>
  <c r="G1018" i="1"/>
  <c r="H1017" i="1"/>
  <c r="G1017" i="1"/>
  <c r="H1016" i="1"/>
  <c r="G1016" i="1"/>
  <c r="H1015" i="1"/>
  <c r="G1015" i="1"/>
  <c r="H1014" i="1"/>
  <c r="G1014" i="1"/>
  <c r="H1013" i="1"/>
  <c r="G1013" i="1"/>
  <c r="H1012" i="1"/>
  <c r="G1012" i="1"/>
  <c r="H1011" i="1"/>
  <c r="G1011" i="1"/>
  <c r="H1010" i="1"/>
  <c r="G1010" i="1"/>
  <c r="H1009" i="1"/>
  <c r="G1009" i="1"/>
  <c r="H1008" i="1"/>
  <c r="G1008" i="1"/>
  <c r="H1007" i="1"/>
  <c r="G1007" i="1"/>
  <c r="H1006" i="1"/>
  <c r="G1006" i="1"/>
  <c r="H1005" i="1"/>
  <c r="G1005" i="1"/>
  <c r="H1004" i="1"/>
  <c r="G1004" i="1"/>
  <c r="H1003" i="1"/>
  <c r="G1003" i="1"/>
  <c r="H1002" i="1"/>
  <c r="G1002" i="1"/>
  <c r="H1001" i="1"/>
  <c r="G1001" i="1"/>
  <c r="H1000" i="1"/>
  <c r="G1000" i="1"/>
  <c r="H999" i="1"/>
  <c r="G999" i="1"/>
  <c r="H998" i="1"/>
  <c r="G998" i="1"/>
  <c r="H997" i="1"/>
  <c r="G997" i="1"/>
  <c r="H996" i="1"/>
  <c r="G996" i="1"/>
  <c r="H995" i="1"/>
  <c r="G995" i="1"/>
  <c r="H994" i="1"/>
  <c r="G994" i="1"/>
  <c r="H993" i="1"/>
  <c r="G993" i="1"/>
  <c r="H992" i="1"/>
  <c r="G992" i="1"/>
  <c r="H991" i="1"/>
  <c r="G991" i="1"/>
  <c r="H990" i="1"/>
  <c r="G990" i="1"/>
  <c r="H989" i="1"/>
  <c r="G989" i="1"/>
  <c r="H988" i="1"/>
  <c r="G988" i="1"/>
  <c r="H987" i="1"/>
  <c r="G987" i="1"/>
  <c r="H986" i="1"/>
  <c r="G986" i="1"/>
  <c r="H985" i="1"/>
  <c r="G985" i="1"/>
  <c r="H984" i="1"/>
  <c r="G984"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H632" i="1"/>
  <c r="G632" i="1"/>
  <c r="H631" i="1"/>
  <c r="G631" i="1"/>
  <c r="H630" i="1"/>
  <c r="G630" i="1"/>
  <c r="H629" i="1"/>
  <c r="G629" i="1"/>
  <c r="H628" i="1"/>
  <c r="G628" i="1"/>
  <c r="H627" i="1"/>
  <c r="G627" i="1"/>
  <c r="H626" i="1"/>
  <c r="G626" i="1"/>
  <c r="H625" i="1"/>
  <c r="G625" i="1"/>
  <c r="H624" i="1"/>
  <c r="G624" i="1"/>
  <c r="H623" i="1"/>
  <c r="G623" i="1"/>
  <c r="H622" i="1"/>
  <c r="G622" i="1"/>
  <c r="H621" i="1"/>
  <c r="G621" i="1"/>
  <c r="H620" i="1"/>
  <c r="G620" i="1"/>
  <c r="H619" i="1"/>
  <c r="G619" i="1"/>
  <c r="H618" i="1"/>
  <c r="G618" i="1"/>
  <c r="H617" i="1"/>
  <c r="G617" i="1"/>
  <c r="H616" i="1"/>
  <c r="G616" i="1"/>
  <c r="H615" i="1"/>
  <c r="G615" i="1"/>
  <c r="H614" i="1"/>
  <c r="G614"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8" i="1"/>
  <c r="G8" i="1"/>
  <c r="H7" i="1"/>
  <c r="G7" i="1"/>
  <c r="H6" i="1"/>
  <c r="G6" i="1"/>
  <c r="H5" i="1"/>
  <c r="G5" i="1"/>
  <c r="H4" i="1"/>
  <c r="G4" i="1"/>
  <c r="H3" i="1"/>
  <c r="G3" i="1"/>
  <c r="H2" i="1"/>
  <c r="G2" i="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<sst xmlns="http://schemas.openxmlformats.org/spreadsheetml/2006/main" count="4314" uniqueCount="3394">
  <si>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</si>
  <si>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</si>
  <si>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</si>
  <si>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</si>
  <si>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</si>
  <si>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</si>
  <si>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</si>
  <si>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</si>
  <si>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</si>
  <si>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</si>
  <si>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</si>
  <si>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</si>
  <si>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</si>
  <si>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</si>
  <si>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</si>
  <si>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</si>
  <si>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</si>
  <si>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</si>
  <si>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</si>
  <si>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</si>
  <si>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</si>
  <si>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</si>
  <si>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</si>
  <si>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</si>
  <si>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</si>
  <si>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</si>
  <si>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</si>
  <si>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</si>
  <si>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</si>
  <si>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</si>
  <si>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</si>
  <si>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ZDRAVLJA ZADARSKE ŽUPANIJE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</si>
  <si>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</si>
  <si>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</si>
  <si>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</si>
  <si>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</si>
  <si>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</si>
  <si>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</si>
  <si>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</si>
  <si>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</si>
  <si>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</si>
  <si>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</si>
  <si>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</si>
  <si>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</si>
  <si>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</si>
  <si>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</si>
  <si>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</si>
  <si>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</si>
  <si>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</si>
  <si>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</si>
  <si>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</si>
  <si>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</si>
  <si>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</si>
  <si>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</si>
  <si>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</si>
  <si>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</si>
  <si>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</si>
  <si>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</si>
  <si>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</si>
  <si>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</si>
  <si>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</si>
  <si>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</si>
  <si>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</si>
  <si>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</si>
  <si>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</si>
  <si>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</si>
  <si>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</si>
  <si>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</si>
  <si>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</si>
  <si>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</si>
  <si>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</si>
  <si>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</si>
  <si>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</si>
  <si>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</si>
  <si>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</si>
  <si>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</si>
  <si>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</si>
  <si>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</si>
  <si>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</si>
  <si>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</si>
  <si>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</si>
  <si>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</si>
  <si>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</si>
  <si>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</si>
  <si>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</si>
  <si>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</si>
  <si>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</si>
  <si>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</si>
  <si>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</si>
  <si>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</si>
  <si>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</si>
  <si>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</si>
  <si>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</si>
  <si>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</si>
  <si>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</si>
  <si>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</si>
  <si>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</si>
  <si>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</si>
  <si>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</si>
  <si>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</si>
  <si>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</si>
  <si>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</si>
  <si>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</si>
  <si>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</si>
  <si>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</si>
  <si>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</si>
  <si>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</si>
  <si>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</si>
  <si>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</si>
  <si>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</si>
  <si>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</si>
  <si>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</si>
  <si>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</si>
  <si>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</si>
  <si>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</si>
  <si>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</si>
  <si>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</si>
  <si>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</si>
  <si>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</si>
  <si>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</si>
  <si>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</si>
  <si>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</si>
  <si>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</si>
  <si>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</si>
  <si>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</si>
  <si>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</si>
  <si>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</si>
  <si>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</si>
  <si>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</si>
  <si>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</si>
  <si>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</si>
  <si>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</si>
  <si>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</si>
  <si>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</si>
  <si>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</si>
  <si>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</si>
  <si>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</si>
  <si>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</si>
  <si>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</si>
  <si>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</si>
  <si>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</si>
  <si>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</si>
  <si>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</si>
  <si>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</si>
  <si>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</si>
  <si>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</si>
  <si>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</si>
  <si>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</si>
  <si>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</si>
  <si>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</si>
  <si>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</si>
  <si>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</si>
  <si>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</si>
  <si>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</si>
  <si>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</si>
  <si>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</si>
  <si>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</si>
  <si>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</si>
  <si>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</si>
  <si>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</si>
  <si>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</si>
  <si>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</si>
  <si>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</si>
  <si>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</si>
  <si>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</si>
  <si>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</si>
  <si>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</si>
  <si>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</si>
  <si>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</si>
  <si>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</si>
  <si>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</si>
  <si>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</si>
  <si>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</si>
  <si>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</si>
  <si>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</si>
  <si>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</si>
  <si>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</si>
  <si>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</si>
  <si>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</si>
  <si>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</si>
  <si>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</si>
  <si>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</si>
  <si>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</si>
  <si>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</si>
  <si>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</si>
  <si>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</si>
  <si>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</si>
  <si>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</si>
  <si>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</si>
  <si>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</si>
  <si>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</si>
  <si>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</si>
  <si>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</si>
  <si>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</si>
  <si>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</si>
  <si>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</si>
  <si>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</si>
  <si>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</si>
  <si>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</si>
  <si>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</si>
  <si>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</si>
  <si>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</si>
  <si>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</si>
  <si>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</si>
  <si>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</si>
  <si>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</si>
  <si>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</si>
  <si>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</si>
  <si>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</si>
  <si>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</si>
  <si>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</si>
  <si>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</si>
  <si>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</si>
  <si>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</si>
  <si>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</si>
  <si>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</si>
  <si>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</si>
  <si>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</si>
  <si>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</si>
  <si>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</si>
  <si>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</si>
  <si>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</si>
  <si>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</si>
  <si>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</si>
  <si>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</si>
  <si>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</si>
  <si>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</si>
  <si>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</si>
  <si>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</si>
  <si>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</si>
  <si>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</si>
  <si>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</si>
  <si>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</si>
  <si>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</si>
  <si>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</si>
  <si>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</si>
  <si>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</si>
  <si>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</si>
  <si>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</si>
  <si>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</si>
  <si>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</si>
  <si>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</si>
  <si>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</si>
  <si>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</si>
  <si>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</si>
  <si>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</si>
  <si>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</si>
  <si>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</si>
  <si>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</si>
  <si>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</si>
  <si>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</si>
  <si>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</si>
  <si>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</si>
  <si>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</si>
  <si>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</si>
  <si>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</si>
  <si>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</si>
  <si>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</si>
  <si>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</si>
  <si>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</si>
  <si>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</si>
  <si>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</si>
  <si>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</si>
  <si>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</si>
  <si>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</si>
  <si>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</si>
  <si>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</si>
  <si>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</si>
  <si>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</si>
  <si>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</si>
  <si>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</si>
  <si>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</si>
  <si>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</si>
  <si>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</si>
  <si>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</si>
  <si>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</si>
  <si>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</si>
  <si>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</si>
  <si>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</si>
  <si>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</si>
  <si>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</si>
  <si>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</si>
  <si>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</si>
  <si>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</si>
  <si>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</si>
  <si>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</si>
  <si>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</si>
  <si>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</si>
  <si>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</si>
  <si>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</si>
  <si>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</si>
  <si>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</si>
  <si>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</si>
  <si>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</si>
  <si>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</si>
  <si>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</si>
  <si>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</si>
  <si>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</si>
  <si>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</si>
  <si>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</si>
  <si>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</si>
  <si>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</si>
  <si>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</si>
  <si>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</si>
  <si>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</si>
  <si>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</si>
  <si>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</si>
  <si>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</si>
  <si>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</si>
  <si>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</si>
  <si>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</si>
  <si>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</si>
  <si>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</si>
  <si>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</si>
  <si>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</si>
  <si>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</si>
  <si>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</si>
  <si>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</si>
  <si>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</si>
  <si>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</si>
  <si>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</si>
  <si>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</si>
  <si>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</si>
  <si>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</si>
  <si>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</si>
  <si>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</si>
  <si>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</si>
  <si>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</si>
  <si>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</si>
  <si>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</si>
  <si>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</si>
  <si>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</si>
  <si>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</si>
  <si>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</si>
  <si>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</si>
  <si>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</si>
  <si>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</si>
  <si>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</si>
  <si>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</si>
  <si>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</si>
  <si>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</si>
  <si>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</si>
  <si>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</si>
  <si>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</si>
  <si>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</si>
  <si>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</si>
  <si>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</si>
  <si>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</si>
  <si>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</si>
  <si>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</si>
  <si>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</si>
  <si>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</si>
  <si>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</si>
  <si>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</si>
  <si>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</si>
  <si>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</si>
  <si>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</si>
  <si>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</si>
  <si>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</si>
  <si>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</si>
  <si>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</si>
  <si>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</si>
  <si>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</si>
  <si>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</si>
  <si>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</si>
  <si>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</si>
  <si>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</si>
  <si>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</si>
  <si>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</si>
  <si>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</si>
  <si>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</si>
  <si>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</si>
  <si>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</si>
  <si>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</si>
  <si>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</si>
  <si>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</si>
  <si>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</si>
  <si>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</si>
  <si>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</si>
  <si>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</si>
  <si>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</si>
  <si>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</si>
  <si>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</si>
  <si>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</si>
  <si>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</si>
  <si>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</si>
  <si>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</si>
  <si>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</si>
  <si>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</si>
  <si>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</si>
  <si>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</si>
  <si>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</si>
  <si>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</si>
  <si>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</si>
  <si>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</si>
  <si>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</si>
  <si>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</si>
  <si>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</si>
  <si>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</si>
  <si>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</si>
  <si>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</si>
  <si>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</si>
  <si>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</si>
  <si>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</si>
  <si>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</si>
  <si>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</si>
  <si>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</si>
  <si>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</si>
  <si>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</si>
  <si>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</si>
  <si>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</si>
  <si>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</si>
  <si>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</si>
  <si>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</si>
  <si>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</si>
  <si>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</si>
  <si>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</si>
  <si>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</si>
  <si>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</si>
  <si>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</si>
  <si>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</si>
  <si>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</si>
  <si>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</si>
  <si>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</si>
  <si>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</si>
  <si>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</si>
  <si>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</si>
  <si>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</si>
  <si>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</si>
  <si>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</si>
  <si>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</si>
  <si>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</si>
  <si>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</si>
  <si>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</si>
  <si>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</si>
  <si>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</si>
  <si>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</si>
  <si>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</si>
  <si>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</si>
  <si>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</si>
  <si>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</si>
  <si>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</si>
  <si>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</si>
  <si>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</si>
  <si>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</si>
  <si>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</si>
  <si>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</si>
  <si>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</si>
  <si>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</si>
  <si>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</si>
  <si>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</si>
  <si>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</si>
  <si>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</si>
  <si>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</si>
  <si>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</si>
  <si>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</si>
  <si>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</si>
  <si>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</si>
  <si>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</si>
  <si>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</si>
  <si>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</si>
  <si>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</si>
  <si>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</si>
  <si>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</si>
  <si>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</si>
  <si>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</si>
  <si>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</si>
  <si>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</si>
  <si>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</si>
  <si>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</si>
  <si>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</si>
  <si>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</si>
  <si>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</si>
  <si>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</si>
  <si>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</si>
  <si>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</si>
  <si>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</si>
  <si>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</si>
  <si>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</si>
  <si>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</si>
  <si>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</si>
  <si>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</si>
  <si>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</si>
  <si>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</si>
  <si>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</si>
  <si>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</si>
  <si>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</si>
  <si>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</si>
  <si>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</si>
  <si>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</si>
  <si>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</si>
  <si>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</si>
  <si>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</si>
  <si>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</si>
  <si>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</si>
  <si>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</si>
  <si>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</si>
  <si>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</si>
  <si>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</si>
  <si>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</si>
  <si>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</si>
  <si>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</si>
  <si>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</si>
  <si>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</si>
  <si>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</si>
  <si>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</si>
  <si>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</si>
  <si>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</si>
  <si>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</si>
  <si>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</si>
  <si>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</si>
  <si>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</si>
  <si>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</si>
  <si>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</si>
  <si>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</si>
  <si>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</si>
  <si>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</si>
  <si>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</si>
  <si>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</si>
  <si>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</si>
  <si>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</si>
  <si>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</si>
  <si>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</si>
  <si>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</si>
  <si>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</si>
  <si>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</si>
  <si>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</si>
  <si>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</si>
  <si>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</si>
  <si>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</si>
  <si>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</si>
  <si>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</si>
  <si>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</si>
  <si>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</si>
  <si>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</si>
  <si>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</si>
  <si>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</si>
  <si>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</si>
  <si>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</si>
  <si>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</si>
  <si>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</si>
  <si>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</si>
  <si>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</si>
  <si>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</si>
  <si>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</si>
  <si>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</si>
  <si>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</si>
  <si>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</si>
  <si>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</si>
  <si>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</si>
  <si>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</si>
  <si>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</si>
  <si>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</si>
  <si>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</si>
  <si>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</si>
  <si>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</si>
  <si>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</si>
  <si>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</si>
  <si>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</si>
  <si>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</si>
  <si>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</si>
  <si>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</si>
  <si>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</si>
  <si>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</si>
  <si>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</si>
  <si>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</si>
  <si>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</si>
  <si>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</si>
  <si>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</si>
  <si>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</si>
  <si>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</si>
  <si>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</si>
  <si>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</si>
  <si>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</si>
  <si>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</si>
  <si>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</si>
  <si>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</si>
  <si>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</si>
  <si>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</si>
  <si>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</si>
  <si>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</si>
  <si>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</si>
  <si>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</si>
  <si>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</si>
  <si>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</si>
  <si>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</si>
  <si>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</si>
  <si>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</si>
  <si>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</si>
  <si>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</si>
  <si>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</si>
  <si>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</si>
  <si>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</si>
  <si>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</si>
  <si>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</si>
  <si>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</si>
  <si>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</si>
  <si>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</si>
  <si>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</si>
  <si>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</si>
  <si>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</si>
  <si>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</si>
  <si>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</si>
  <si>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</si>
  <si>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</si>
  <si>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</si>
  <si>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</si>
  <si>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</si>
  <si>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</si>
  <si>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</si>
  <si>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</si>
  <si>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</si>
  <si>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</si>
  <si>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</si>
  <si>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</si>
  <si>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</si>
  <si>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</si>
  <si>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</si>
  <si>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</si>
  <si>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</si>
  <si>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</si>
  <si>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</si>
  <si>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</si>
  <si>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</si>
  <si>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</si>
  <si>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</si>
  <si>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</si>
  <si>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</si>
  <si>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 xml:space="preserve">                      </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</si>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</sst>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6">
    <xf numFmtId="0" fontId="0" fillId="0" borderId="0"/>
    <xf numFmtId="0" fontId="26" fillId="0" borderId="69"/>
    <xf numFmtId="0" fontId="29" fillId="0" borderId="69"/>
    <xf numFmtId="0" fontId="52" fillId="0" borderId="69"/>
    <xf numFmtId="0" fontId="22" fillId="0" borderId="69"/>
    <xf numFmtId="164" fontId="60" fillId="0" borderId="0"/>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4" applyBorder="1" applyAlignment="1" applyProtection="1">
      <alignment horizontal="center" vertical="center"/>
      <protection locked="0"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5" fillId="0" borderId="69" xfId="0" applyNumberFormat="1" applyFont="1" applyBorder="1" applyAlignment="1">
      <alignment horizontal="center" vertical="center"/>
    </xf>
    <xf numFmtId="0" fontId="55" fillId="0" borderId="69" xfId="0" applyFont="1" applyBorder="1" applyAlignment="1">
      <alignment horizontal="left" vertical="top" wrapText="1"/>
    </xf>
    <xf numFmtId="3" fontId="55"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58" fillId="3" borderId="30"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wrapText="1"/>
    </xf>
    <xf numFmtId="49" fontId="59" fillId="3" borderId="32" xfId="0" applyNumberFormat="1" applyFont="1" applyFill="1" applyBorder="1" applyAlignment="1">
      <alignment horizontal="center" vertical="center" wrapText="1"/>
    </xf>
    <xf numFmtId="1" fontId="58" fillId="3" borderId="33" xfId="0" applyNumberFormat="1" applyFont="1" applyFill="1" applyBorder="1" applyAlignment="1">
      <alignment horizontal="center" vertical="center"/>
    </xf>
    <xf numFmtId="1" fontId="58"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5" applyFont="1" applyBorder="1" applyAlignment="1">
      <alignment horizontal="right" vertical="top" shrinkToFit="1"/>
    </xf>
    <xf numFmtId="164" fontId="17" fillId="0" borderId="92" xfId="5" applyFont="1" applyBorder="1" applyAlignment="1">
      <alignment horizontal="right" vertical="top" shrinkToFit="1"/>
    </xf>
    <xf numFmtId="164" fontId="17" fillId="0" borderId="93" xfId="5" applyFont="1" applyBorder="1" applyAlignment="1">
      <alignment horizontal="right" vertical="top" shrinkToFit="1"/>
    </xf>
    <xf numFmtId="164" fontId="17" fillId="0" borderId="94" xfId="5" applyFont="1" applyBorder="1" applyAlignment="1">
      <alignment horizontal="right" vertical="top" shrinkToFit="1"/>
    </xf>
    <xf numFmtId="164" fontId="17" fillId="0" borderId="95" xfId="5" applyFont="1" applyBorder="1" applyAlignment="1">
      <alignment horizontal="right" vertical="top" shrinkToFit="1"/>
    </xf>
    <xf numFmtId="164" fontId="17" fillId="0" borderId="96" xfId="5" applyFont="1" applyBorder="1" applyAlignment="1">
      <alignment horizontal="right" vertical="top" shrinkToFit="1"/>
    </xf>
    <xf numFmtId="164" fontId="17" fillId="0" borderId="99" xfId="5" applyFont="1" applyBorder="1" applyAlignment="1">
      <alignment horizontal="right" vertical="top" shrinkToFit="1"/>
    </xf>
    <xf numFmtId="164" fontId="17" fillId="0" borderId="100" xfId="5" applyFont="1" applyBorder="1" applyAlignment="1">
      <alignment horizontal="right" vertical="top" shrinkToFit="1"/>
    </xf>
    <xf numFmtId="164" fontId="17" fillId="0" borderId="97" xfId="5" applyFont="1" applyBorder="1" applyAlignment="1">
      <alignment horizontal="right" vertical="top" shrinkToFit="1"/>
    </xf>
    <xf numFmtId="164" fontId="17" fillId="0" borderId="98" xfId="5" applyFont="1" applyBorder="1" applyAlignment="1">
      <alignment horizontal="right" vertical="top" shrinkToFit="1"/>
    </xf>
    <xf numFmtId="164" fontId="17" fillId="0" borderId="101" xfId="5" applyFont="1" applyBorder="1" applyAlignment="1">
      <alignment horizontal="right" vertical="top" shrinkToFit="1"/>
    </xf>
    <xf numFmtId="164" fontId="17" fillId="0" borderId="102" xfId="5"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4" fillId="0" borderId="87" xfId="0" applyFont="1" applyBorder="1" applyAlignment="1" applyProtection="1">
      <alignment vertical="center"/>
      <protection locked="0" hidden="1"/>
    </xf>
    <xf numFmtId="0" fontId="54"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4" applyFont="1" applyBorder="1" applyAlignment="1" applyProtection="1">
      <alignment horizontal="center" vertical="center"/>
      <protection locked="0"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7" fillId="7" borderId="90" xfId="0" applyFont="1" applyFill="1" applyBorder="1" applyAlignment="1" applyProtection="1">
      <alignment horizontal="center" vertical="center" wrapText="1"/>
      <protection locked="0" hidden="1"/>
    </xf>
    <xf numFmtId="0" fontId="57" fillId="7" borderId="89" xfId="3" applyFont="1" applyFill="1" applyBorder="1" applyAlignment="1" applyProtection="1">
      <alignment horizontal="center" vertical="center" wrapText="1"/>
      <protection locked="0" hidden="1"/>
    </xf>
    <xf numFmtId="0" fontId="57" fillId="7" borderId="89" xfId="3" applyFont="1" applyFill="1" applyBorder="1" applyAlignment="1" applyProtection="1">
      <alignment horizontal="center" vertical="center"/>
      <protection locked="0" hidden="1"/>
    </xf>
    <xf numFmtId="0" fontId="57"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7" fillId="7" borderId="88" xfId="3"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7"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 fontId="6" fillId="0" borderId="40" xfId="0" applyNumberFormat="1" applyFont="1" applyBorder="1" applyAlignment="1" applyProtection="1">
      <alignment horizontal="right" vertical="top" shrinkToFit="1"/>
      <protection locked="0"/>
    </xf>
    <xf numFmtId="49" fontId="56" fillId="5" borderId="19" xfId="0" applyNumberFormat="1" applyFont="1" applyFill="1" applyBorder="1" applyAlignment="1">
      <alignment horizontal="left" vertical="center"/>
    </xf>
    <xf numFmtId="0" fontId="8" fillId="0" borderId="20" xfId="0" applyFont="1" applyBorder="1"/>
    <xf numFmtId="49" fontId="56"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1" fillId="0" borderId="0" xfId="0" applyFont="1" applyAlignment="1">
      <alignment horizontal="center" wrapText="1"/>
    </xf>
    <xf numFmtId="0" fontId="62" fillId="0" borderId="0" xfId="0" applyFont="1"/>
    <xf numFmtId="49" fontId="63"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6" fillId="5" borderId="17" xfId="0" applyNumberFormat="1" applyFont="1" applyFill="1" applyBorder="1" applyAlignment="1">
      <alignment horizontal="left" vertical="center"/>
    </xf>
    <xf numFmtId="0" fontId="8" fillId="0" borderId="18" xfId="0" applyFont="1" applyBorder="1"/>
    <xf numFmtId="0" fontId="56"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3" fillId="0" borderId="0" xfId="0" applyFont="1" applyAlignment="1" applyProtection="1">
      <alignment horizontal="center" vertical="top" wrapText="1"/>
      <protection locked="0"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2" applyFont="1" applyBorder="1" applyAlignment="1">
      <alignment vertical="center" wrapText="1"/>
    </xf>
    <xf numFmtId="0" fontId="26" fillId="0" borderId="14" xfId="2"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2" applyFont="1" applyBorder="1" applyAlignment="1">
      <alignment vertical="center" wrapText="1"/>
    </xf>
    <xf numFmtId="0" fontId="21" fillId="0" borderId="66" xfId="0" applyFont="1" applyBorder="1" applyAlignment="1">
      <alignment vertical="center" wrapText="1"/>
    </xf>
    <xf numFmtId="0" fontId="22" fillId="0" borderId="86" xfId="4" applyBorder="1" applyAlignment="1" applyProtection="1">
      <alignment vertical="center" wrapText="1"/>
      <protection locked="0" hidden="1"/>
    </xf>
  </cellXfs>
  <cellStyles count="6">
    <cellStyle name="Normalno" xfId="0" builtinId="0"/>
    <cellStyle name="Normalno 2" xfId="1" xr:uid="{00000000-0005-0000-0000-000001000000}"/>
    <cellStyle name="Normalno 3" xfId="2" xr:uid="{00000000-0005-0000-0000-000002000000}"/>
    <cellStyle name="Normalno 4" xfId="3" xr:uid="{00000000-0005-0000-0000-000003000000}"/>
    <cellStyle name="Normalno 5" xfId="4" xr:uid="{00000000-0005-0000-0000-000004000000}"/>
    <cellStyle name="Zarez" xfId="5"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45650639</v>
      </c>
      <c r="D2" s="6">
        <f>'PR-RAS'!E6</f>
        <v>46038041</v>
      </c>
      <c r="E2" s="6">
        <v>0</v>
      </c>
      <c r="F2" s="6">
        <v>0</v>
      </c>
      <c r="G2" s="7">
        <f t="shared" ref="G2:G264" si="0">(B2/1000)*(C2*1+D2*2)</f>
        <v>137726.72</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1981018</v>
      </c>
      <c r="D46" s="1">
        <f>'PR-RAS'!E50</f>
        <v>1725641</v>
      </c>
      <c r="E46" s="1">
        <v>0</v>
      </c>
      <c r="F46" s="1">
        <v>0</v>
      </c>
      <c r="G46" s="2">
        <f t="shared" si="0"/>
        <v>244453.5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70000</v>
      </c>
      <c r="D55" s="1">
        <f>'PR-RAS'!E59</f>
        <v>0</v>
      </c>
      <c r="E55" s="1">
        <v>0</v>
      </c>
      <c r="F55" s="1">
        <v>0</v>
      </c>
      <c r="G55" s="2">
        <f t="shared" si="0"/>
        <v>3780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70000</v>
      </c>
      <c r="D57" s="1">
        <f>'PR-RAS'!E61</f>
        <v>0</v>
      </c>
      <c r="E57" s="1">
        <v>0</v>
      </c>
      <c r="F57" s="1">
        <v>0</v>
      </c>
      <c r="G57" s="2">
        <f t="shared" si="0"/>
        <v>3920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216420</v>
      </c>
      <c r="E64" s="1">
        <v>0</v>
      </c>
      <c r="F64" s="1">
        <v>0</v>
      </c>
      <c r="G64" s="2">
        <f t="shared" si="0"/>
        <v>27268.92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209882</v>
      </c>
      <c r="E65" s="1">
        <v>0</v>
      </c>
      <c r="F65" s="1">
        <v>0</v>
      </c>
      <c r="G65" s="2">
        <f t="shared" si="0"/>
        <v>26864.9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6538</v>
      </c>
      <c r="E66" s="1">
        <v>0</v>
      </c>
      <c r="F66" s="1">
        <v>0</v>
      </c>
      <c r="G66" s="2">
        <f t="shared" si="0"/>
        <v>849.94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1655297</v>
      </c>
      <c r="D70" s="1">
        <f>'PR-RAS'!E74</f>
        <v>1509221</v>
      </c>
      <c r="E70" s="1">
        <v>0</v>
      </c>
      <c r="F70" s="1">
        <v>0</v>
      </c>
      <c r="G70" s="2">
        <f t="shared" si="0"/>
        <v>322487.99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1655297</v>
      </c>
      <c r="D71" s="1">
        <f>'PR-RAS'!E75</f>
        <v>1509221</v>
      </c>
      <c r="E71" s="1">
        <v>0</v>
      </c>
      <c r="F71" s="1">
        <v>0</v>
      </c>
      <c r="G71" s="2">
        <f t="shared" si="0"/>
        <v>327161.73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255721</v>
      </c>
      <c r="D73" s="1">
        <f>'PR-RAS'!E77</f>
        <v>0</v>
      </c>
      <c r="E73" s="1">
        <v>0</v>
      </c>
      <c r="F73" s="1">
        <v>0</v>
      </c>
      <c r="G73" s="2">
        <f t="shared" si="0"/>
        <v>18411.91</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180337</v>
      </c>
      <c r="D76" s="1">
        <f>'PR-RAS'!E80</f>
        <v>0</v>
      </c>
      <c r="E76" s="1">
        <v>0</v>
      </c>
      <c r="F76" s="1">
        <v>0</v>
      </c>
      <c r="G76" s="2">
        <f t="shared" si="0"/>
        <v>13525.28</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75384</v>
      </c>
      <c r="D77" s="1">
        <f>'PR-RAS'!E81</f>
        <v>0</v>
      </c>
      <c r="E77" s="1">
        <v>0</v>
      </c>
      <c r="F77" s="1">
        <v>0</v>
      </c>
      <c r="G77" s="2">
        <f t="shared" si="0"/>
        <v>5729.18</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915</v>
      </c>
      <c r="D78" s="1">
        <f>'PR-RAS'!E82</f>
        <v>8</v>
      </c>
      <c r="E78" s="1">
        <v>0</v>
      </c>
      <c r="F78" s="1">
        <v>0</v>
      </c>
      <c r="G78" s="2">
        <f t="shared" si="0"/>
        <v>71.69</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915</v>
      </c>
      <c r="D79" s="1">
        <f>'PR-RAS'!E83</f>
        <v>8</v>
      </c>
      <c r="E79" s="1">
        <v>0</v>
      </c>
      <c r="F79" s="1">
        <v>0</v>
      </c>
      <c r="G79" s="2">
        <f t="shared" si="0"/>
        <v>72.62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v>
      </c>
      <c r="D81" s="1">
        <f>'PR-RAS'!E85</f>
        <v>8</v>
      </c>
      <c r="E81" s="1">
        <v>0</v>
      </c>
      <c r="F81" s="1">
        <v>0</v>
      </c>
      <c r="G81" s="2">
        <f t="shared" si="0"/>
        <v>2.96</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894</v>
      </c>
      <c r="D82" s="1">
        <f>'PR-RAS'!E86</f>
        <v>0</v>
      </c>
      <c r="E82" s="1">
        <v>0</v>
      </c>
      <c r="F82" s="1">
        <v>0</v>
      </c>
      <c r="G82" s="2">
        <f t="shared" si="0"/>
        <v>72.41</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1023672</v>
      </c>
      <c r="D102" s="1">
        <f>'PR-RAS'!E106</f>
        <v>906427</v>
      </c>
      <c r="E102" s="1">
        <v>0</v>
      </c>
      <c r="F102" s="1">
        <v>0</v>
      </c>
      <c r="G102" s="2">
        <f t="shared" si="0"/>
        <v>286489.13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1023672</v>
      </c>
      <c r="D108" s="1">
        <f>'PR-RAS'!E112</f>
        <v>906427</v>
      </c>
      <c r="E108" s="1">
        <v>0</v>
      </c>
      <c r="F108" s="1">
        <v>0</v>
      </c>
      <c r="G108" s="2">
        <f t="shared" si="0"/>
        <v>303508.28000000003</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1023672</v>
      </c>
      <c r="D113" s="1">
        <f>'PR-RAS'!E117</f>
        <v>906427</v>
      </c>
      <c r="E113" s="1">
        <v>0</v>
      </c>
      <c r="F113" s="1">
        <v>0</v>
      </c>
      <c r="G113" s="2">
        <f t="shared" si="0"/>
        <v>317690.90999999997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4451310</v>
      </c>
      <c r="D120" s="1">
        <f>'PR-RAS'!E124</f>
        <v>3554653</v>
      </c>
      <c r="E120" s="1">
        <v>0</v>
      </c>
      <c r="F120" s="1">
        <v>0</v>
      </c>
      <c r="G120" s="2">
        <f t="shared" si="0"/>
        <v>1375713.3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4321326</v>
      </c>
      <c r="D121" s="1">
        <f>'PR-RAS'!E125</f>
        <v>3444653</v>
      </c>
      <c r="E121" s="1">
        <v>0</v>
      </c>
      <c r="F121" s="1">
        <v>0</v>
      </c>
      <c r="G121" s="2">
        <f t="shared" si="0"/>
        <v>1345275.84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1880655</v>
      </c>
      <c r="D122" s="1">
        <f>'PR-RAS'!E126</f>
        <v>1941920</v>
      </c>
      <c r="E122" s="1">
        <v>0</v>
      </c>
      <c r="F122" s="1">
        <v>0</v>
      </c>
      <c r="G122" s="2">
        <f t="shared" si="0"/>
        <v>697503.9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2440671</v>
      </c>
      <c r="D123" s="1">
        <f>'PR-RAS'!E127</f>
        <v>1502733</v>
      </c>
      <c r="E123" s="1">
        <v>0</v>
      </c>
      <c r="F123" s="1">
        <v>0</v>
      </c>
      <c r="G123" s="2">
        <f t="shared" si="0"/>
        <v>664428.71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129984</v>
      </c>
      <c r="D124" s="1">
        <f>'PR-RAS'!E128</f>
        <v>110000</v>
      </c>
      <c r="E124" s="1">
        <v>0</v>
      </c>
      <c r="F124" s="1">
        <v>0</v>
      </c>
      <c r="G124" s="2">
        <f t="shared" si="0"/>
        <v>43048.03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129984</v>
      </c>
      <c r="D125" s="1">
        <f>'PR-RAS'!E129</f>
        <v>0</v>
      </c>
      <c r="E125" s="1">
        <v>0</v>
      </c>
      <c r="F125" s="1">
        <v>0</v>
      </c>
      <c r="G125" s="2">
        <f t="shared" si="0"/>
        <v>16118.02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110000</v>
      </c>
      <c r="E126" s="1">
        <v>0</v>
      </c>
      <c r="F126" s="1">
        <v>0</v>
      </c>
      <c r="G126" s="2">
        <f t="shared" si="0"/>
        <v>27500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38190377</v>
      </c>
      <c r="D129" s="1">
        <f>'PR-RAS'!E133</f>
        <v>39847732</v>
      </c>
      <c r="E129" s="1">
        <v>0</v>
      </c>
      <c r="F129" s="1">
        <v>0</v>
      </c>
      <c r="G129" s="2">
        <f t="shared" si="0"/>
        <v>15089387.65</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1781943</v>
      </c>
      <c r="D130" s="1">
        <f>'PR-RAS'!E134</f>
        <v>1987610</v>
      </c>
      <c r="E130" s="1">
        <v>0</v>
      </c>
      <c r="F130" s="1">
        <v>0</v>
      </c>
      <c r="G130" s="2">
        <f t="shared" si="0"/>
        <v>742674.03</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854400</v>
      </c>
      <c r="D131" s="1">
        <f>'PR-RAS'!E135</f>
        <v>1448735</v>
      </c>
      <c r="E131" s="1">
        <v>0</v>
      </c>
      <c r="F131" s="1">
        <v>0</v>
      </c>
      <c r="G131" s="2">
        <f t="shared" si="0"/>
        <v>487743.1</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927543</v>
      </c>
      <c r="D132" s="1">
        <f>'PR-RAS'!E136</f>
        <v>538875</v>
      </c>
      <c r="E132" s="1">
        <v>0</v>
      </c>
      <c r="F132" s="1">
        <v>0</v>
      </c>
      <c r="G132" s="2">
        <f t="shared" si="0"/>
        <v>262693.38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36408434</v>
      </c>
      <c r="D134" s="1">
        <f>'PR-RAS'!E138</f>
        <v>37860122</v>
      </c>
      <c r="E134" s="1">
        <v>0</v>
      </c>
      <c r="F134" s="1">
        <v>0</v>
      </c>
      <c r="G134" s="2">
        <f t="shared" si="0"/>
        <v>14913114.17</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3348</v>
      </c>
      <c r="D135" s="1">
        <f>'PR-RAS'!E139</f>
        <v>3582</v>
      </c>
      <c r="E135" s="1">
        <v>0</v>
      </c>
      <c r="F135" s="1">
        <v>0</v>
      </c>
      <c r="G135" s="2">
        <f t="shared" si="0"/>
        <v>1408.61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3348</v>
      </c>
      <c r="D146" s="1">
        <f>'PR-RAS'!E150</f>
        <v>3582</v>
      </c>
      <c r="E146" s="1">
        <v>0</v>
      </c>
      <c r="F146" s="1">
        <v>0</v>
      </c>
      <c r="G146" s="2">
        <f t="shared" si="0"/>
        <v>1524.24</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46369694</v>
      </c>
      <c r="D147" s="1">
        <f>'PR-RAS'!E151</f>
        <v>47880469</v>
      </c>
      <c r="E147" s="1">
        <v>0</v>
      </c>
      <c r="F147" s="1">
        <v>0</v>
      </c>
      <c r="G147" s="2">
        <f t="shared" si="0"/>
        <v>20751072.27</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34664142</v>
      </c>
      <c r="D148" s="1">
        <f>'PR-RAS'!E152</f>
        <v>35282655</v>
      </c>
      <c r="E148" s="1">
        <v>0</v>
      </c>
      <c r="F148" s="1">
        <v>0</v>
      </c>
      <c r="G148" s="2">
        <f t="shared" si="0"/>
        <v>15468729.439999999</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29193521</v>
      </c>
      <c r="D149" s="1">
        <f>'PR-RAS'!E153</f>
        <v>29710739</v>
      </c>
      <c r="E149" s="1">
        <v>0</v>
      </c>
      <c r="F149" s="1">
        <v>0</v>
      </c>
      <c r="G149" s="2">
        <f t="shared" si="0"/>
        <v>13115019.85</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29193521</v>
      </c>
      <c r="D150" s="1">
        <f>'PR-RAS'!E154</f>
        <v>29710739</v>
      </c>
      <c r="E150" s="1">
        <v>0</v>
      </c>
      <c r="F150" s="1">
        <v>0</v>
      </c>
      <c r="G150" s="2">
        <f t="shared" si="0"/>
        <v>13203634.85</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1216743</v>
      </c>
      <c r="D154" s="1">
        <f>'PR-RAS'!E158</f>
        <v>1266401</v>
      </c>
      <c r="E154" s="1">
        <v>0</v>
      </c>
      <c r="F154" s="1">
        <v>0</v>
      </c>
      <c r="G154" s="2">
        <f t="shared" si="0"/>
        <v>573680.39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4253878</v>
      </c>
      <c r="D155" s="1">
        <f>'PR-RAS'!E159</f>
        <v>4305515</v>
      </c>
      <c r="E155" s="1">
        <v>0</v>
      </c>
      <c r="F155" s="1">
        <v>0</v>
      </c>
      <c r="G155" s="2">
        <f t="shared" si="0"/>
        <v>1981195.83</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4253878</v>
      </c>
      <c r="D157" s="1">
        <f>'PR-RAS'!E161</f>
        <v>4305515</v>
      </c>
      <c r="E157" s="1">
        <v>0</v>
      </c>
      <c r="F157" s="1">
        <v>0</v>
      </c>
      <c r="G157" s="2">
        <f t="shared" si="0"/>
        <v>2006925.65</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11645278</v>
      </c>
      <c r="D159" s="1">
        <f>'PR-RAS'!E163</f>
        <v>12333421</v>
      </c>
      <c r="E159" s="1">
        <v>0</v>
      </c>
      <c r="F159" s="1">
        <v>0</v>
      </c>
      <c r="G159" s="2">
        <f t="shared" si="0"/>
        <v>5737314.96</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1143694</v>
      </c>
      <c r="D160" s="1">
        <f>'PR-RAS'!E164</f>
        <v>1285196</v>
      </c>
      <c r="E160" s="1">
        <v>0</v>
      </c>
      <c r="F160" s="1">
        <v>0</v>
      </c>
      <c r="G160" s="2">
        <f t="shared" si="0"/>
        <v>590539.67000000004</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8198</v>
      </c>
      <c r="D161" s="1">
        <f>'PR-RAS'!E165</f>
        <v>16705</v>
      </c>
      <c r="E161" s="1">
        <v>0</v>
      </c>
      <c r="F161" s="1">
        <v>0</v>
      </c>
      <c r="G161" s="2">
        <f t="shared" si="0"/>
        <v>6657.28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1111832</v>
      </c>
      <c r="D162" s="1">
        <f>'PR-RAS'!E166</f>
        <v>1196992</v>
      </c>
      <c r="E162" s="1">
        <v>0</v>
      </c>
      <c r="F162" s="1">
        <v>0</v>
      </c>
      <c r="G162" s="2">
        <f t="shared" si="0"/>
        <v>564436.38</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23664</v>
      </c>
      <c r="D163" s="1">
        <f>'PR-RAS'!E167</f>
        <v>71498</v>
      </c>
      <c r="E163" s="1">
        <v>0</v>
      </c>
      <c r="F163" s="1">
        <v>0</v>
      </c>
      <c r="G163" s="2">
        <f t="shared" si="0"/>
        <v>26998.92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4671930</v>
      </c>
      <c r="D165" s="1">
        <f>'PR-RAS'!E169</f>
        <v>4952912</v>
      </c>
      <c r="E165" s="1">
        <v>0</v>
      </c>
      <c r="F165" s="1">
        <v>0</v>
      </c>
      <c r="G165" s="2">
        <f t="shared" si="0"/>
        <v>2390751.66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283065</v>
      </c>
      <c r="D166" s="1">
        <f>'PR-RAS'!E170</f>
        <v>240896</v>
      </c>
      <c r="E166" s="1">
        <v>0</v>
      </c>
      <c r="F166" s="1">
        <v>0</v>
      </c>
      <c r="G166" s="2">
        <f t="shared" si="0"/>
        <v>126201.41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2491635</v>
      </c>
      <c r="D167" s="1">
        <f>'PR-RAS'!E171</f>
        <v>2554280</v>
      </c>
      <c r="E167" s="1">
        <v>0</v>
      </c>
      <c r="F167" s="1">
        <v>0</v>
      </c>
      <c r="G167" s="2">
        <f t="shared" si="0"/>
        <v>1261632.3700000001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1696632</v>
      </c>
      <c r="D168" s="1">
        <f>'PR-RAS'!E172</f>
        <v>1849070</v>
      </c>
      <c r="E168" s="1">
        <v>0</v>
      </c>
      <c r="F168" s="1">
        <v>0</v>
      </c>
      <c r="G168" s="2">
        <f t="shared" si="0"/>
        <v>900926.92</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79467</v>
      </c>
      <c r="D169" s="1">
        <f>'PR-RAS'!E173</f>
        <v>20873</v>
      </c>
      <c r="E169" s="1">
        <v>0</v>
      </c>
      <c r="F169" s="1">
        <v>0</v>
      </c>
      <c r="G169" s="2">
        <f t="shared" si="0"/>
        <v>20363.78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121131</v>
      </c>
      <c r="D170" s="1">
        <f>'PR-RAS'!E174</f>
        <v>209262</v>
      </c>
      <c r="E170" s="1">
        <v>0</v>
      </c>
      <c r="F170" s="1">
        <v>0</v>
      </c>
      <c r="G170" s="2">
        <f t="shared" si="0"/>
        <v>91201.7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78531</v>
      </c>
      <c r="E172" s="1">
        <v>0</v>
      </c>
      <c r="F172" s="1">
        <v>0</v>
      </c>
      <c r="G172" s="2">
        <f t="shared" si="0"/>
        <v>26857.599999999999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5278596</v>
      </c>
      <c r="D173" s="1">
        <f>'PR-RAS'!E177</f>
        <v>5604673</v>
      </c>
      <c r="E173" s="1">
        <v>0</v>
      </c>
      <c r="F173" s="1">
        <v>0</v>
      </c>
      <c r="G173" s="2">
        <f t="shared" si="0"/>
        <v>2835926.02</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767033</v>
      </c>
      <c r="D174" s="1">
        <f>'PR-RAS'!E178</f>
        <v>697773</v>
      </c>
      <c r="E174" s="1">
        <v>0</v>
      </c>
      <c r="F174" s="1">
        <v>0</v>
      </c>
      <c r="G174" s="2">
        <f t="shared" si="0"/>
        <v>374126.17</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1147875</v>
      </c>
      <c r="D175" s="1">
        <f>'PR-RAS'!E179</f>
        <v>1135640</v>
      </c>
      <c r="E175" s="1">
        <v>0</v>
      </c>
      <c r="F175" s="1">
        <v>0</v>
      </c>
      <c r="G175" s="2">
        <f t="shared" si="0"/>
        <v>594932.97</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820888</v>
      </c>
      <c r="D177" s="1">
        <f>'PR-RAS'!E181</f>
        <v>1382009</v>
      </c>
      <c r="E177" s="1">
        <v>0</v>
      </c>
      <c r="F177" s="1">
        <v>0</v>
      </c>
      <c r="G177" s="2">
        <f t="shared" si="0"/>
        <v>630943.46</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171858</v>
      </c>
      <c r="D178" s="1">
        <f>'PR-RAS'!E182</f>
        <v>211554</v>
      </c>
      <c r="E178" s="1">
        <v>0</v>
      </c>
      <c r="F178" s="1">
        <v>0</v>
      </c>
      <c r="G178" s="2">
        <f t="shared" si="0"/>
        <v>105308.98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1272218</v>
      </c>
      <c r="D179" s="1">
        <f>'PR-RAS'!E183</f>
        <v>1428806</v>
      </c>
      <c r="E179" s="1">
        <v>0</v>
      </c>
      <c r="F179" s="1">
        <v>0</v>
      </c>
      <c r="G179" s="2">
        <f t="shared" si="0"/>
        <v>735109.74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500106</v>
      </c>
      <c r="D180" s="1">
        <f>'PR-RAS'!E184</f>
        <v>138109</v>
      </c>
      <c r="E180" s="1">
        <v>0</v>
      </c>
      <c r="F180" s="1">
        <v>0</v>
      </c>
      <c r="G180" s="2">
        <f t="shared" si="0"/>
        <v>138962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565145</v>
      </c>
      <c r="D181" s="1">
        <f>'PR-RAS'!E185</f>
        <v>571621</v>
      </c>
      <c r="E181" s="1">
        <v>0</v>
      </c>
      <c r="F181" s="1">
        <v>0</v>
      </c>
      <c r="G181" s="2">
        <f t="shared" si="0"/>
        <v>307509.65999999997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33473</v>
      </c>
      <c r="D182" s="1">
        <f>'PR-RAS'!E186</f>
        <v>39161</v>
      </c>
      <c r="E182" s="1">
        <v>0</v>
      </c>
      <c r="F182" s="1">
        <v>0</v>
      </c>
      <c r="G182" s="2">
        <f t="shared" si="0"/>
        <v>20234.900000000001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551058</v>
      </c>
      <c r="D184" s="1">
        <f>'PR-RAS'!E188</f>
        <v>490641</v>
      </c>
      <c r="E184" s="1">
        <v>0</v>
      </c>
      <c r="F184" s="1">
        <v>0</v>
      </c>
      <c r="G184" s="2">
        <f t="shared" si="0"/>
        <v>280418.21999999997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69512</v>
      </c>
      <c r="D185" s="1">
        <f>'PR-RAS'!E189</f>
        <v>66798</v>
      </c>
      <c r="E185" s="1">
        <v>0</v>
      </c>
      <c r="F185" s="1">
        <v>0</v>
      </c>
      <c r="G185" s="2">
        <f t="shared" si="0"/>
        <v>37371.870000000003</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147092</v>
      </c>
      <c r="D186" s="1">
        <f>'PR-RAS'!E190</f>
        <v>129114</v>
      </c>
      <c r="E186" s="1">
        <v>0</v>
      </c>
      <c r="F186" s="1">
        <v>0</v>
      </c>
      <c r="G186" s="2">
        <f t="shared" si="0"/>
        <v>74984.2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10206</v>
      </c>
      <c r="D187" s="1">
        <f>'PR-RAS'!E191</f>
        <v>3176</v>
      </c>
      <c r="E187" s="1">
        <v>0</v>
      </c>
      <c r="F187" s="1">
        <v>0</v>
      </c>
      <c r="G187" s="2">
        <f t="shared" si="0"/>
        <v>3079.79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15346</v>
      </c>
      <c r="D188" s="1">
        <f>'PR-RAS'!E192</f>
        <v>15996</v>
      </c>
      <c r="E188" s="1">
        <v>0</v>
      </c>
      <c r="F188" s="1">
        <v>0</v>
      </c>
      <c r="G188" s="2">
        <f t="shared" si="0"/>
        <v>8852.2099999999991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308902</v>
      </c>
      <c r="D191" s="1">
        <f>'PR-RAS'!E195</f>
        <v>275557</v>
      </c>
      <c r="E191" s="1">
        <v>0</v>
      </c>
      <c r="F191" s="1">
        <v>0</v>
      </c>
      <c r="G191" s="2">
        <f t="shared" si="0"/>
        <v>163403.04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55274</v>
      </c>
      <c r="D192" s="1">
        <f>'PR-RAS'!E196</f>
        <v>92362</v>
      </c>
      <c r="E192" s="1">
        <v>0</v>
      </c>
      <c r="F192" s="1">
        <v>0</v>
      </c>
      <c r="G192" s="2">
        <f t="shared" si="0"/>
        <v>45839.62</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22907</v>
      </c>
      <c r="D198" s="1">
        <f>'PR-RAS'!E202</f>
        <v>74864</v>
      </c>
      <c r="E198" s="1">
        <v>0</v>
      </c>
      <c r="F198" s="1">
        <v>0</v>
      </c>
      <c r="G198" s="2">
        <f t="shared" si="0"/>
        <v>34009.1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22907</v>
      </c>
      <c r="D201" s="1">
        <f>'PR-RAS'!E205</f>
        <v>74864</v>
      </c>
      <c r="E201" s="1">
        <v>0</v>
      </c>
      <c r="F201" s="1">
        <v>0</v>
      </c>
      <c r="G201" s="2">
        <f t="shared" si="0"/>
        <v>34527</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32366</v>
      </c>
      <c r="D206" s="1">
        <f>'PR-RAS'!E210</f>
        <v>17498</v>
      </c>
      <c r="E206" s="1">
        <v>0</v>
      </c>
      <c r="F206" s="1">
        <v>0</v>
      </c>
      <c r="G206" s="2">
        <f t="shared" si="0"/>
        <v>13809.21</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32366</v>
      </c>
      <c r="D207" s="1">
        <f>'PR-RAS'!E211</f>
        <v>17336</v>
      </c>
      <c r="E207" s="1">
        <v>0</v>
      </c>
      <c r="F207" s="1">
        <v>0</v>
      </c>
      <c r="G207" s="2">
        <f t="shared" si="0"/>
        <v>13809.83</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162</v>
      </c>
      <c r="E209" s="1">
        <v>0</v>
      </c>
      <c r="F209" s="1">
        <v>0</v>
      </c>
      <c r="G209" s="2">
        <f t="shared" si="0"/>
        <v>67.39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170000</v>
      </c>
      <c r="E220" s="1">
        <v>0</v>
      </c>
      <c r="F220" s="1">
        <v>0</v>
      </c>
      <c r="G220" s="2">
        <f t="shared" si="0"/>
        <v>74460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170000</v>
      </c>
      <c r="E243" s="1">
        <v>0</v>
      </c>
      <c r="F243" s="1">
        <v>0</v>
      </c>
      <c r="G243" s="2">
        <f t="shared" si="0"/>
        <v>82280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170000</v>
      </c>
      <c r="E245" s="1">
        <v>0</v>
      </c>
      <c r="F245" s="1">
        <v>0</v>
      </c>
      <c r="G245" s="2">
        <f t="shared" si="0"/>
        <v>82960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5000</v>
      </c>
      <c r="D259" s="1">
        <f>'PR-RAS'!E263</f>
        <v>2031</v>
      </c>
      <c r="E259" s="1">
        <v>0</v>
      </c>
      <c r="F259" s="1">
        <v>0</v>
      </c>
      <c r="G259" s="2">
        <f t="shared" si="0"/>
        <v>2338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5000</v>
      </c>
      <c r="D260" s="1">
        <f>'PR-RAS'!E264</f>
        <v>0</v>
      </c>
      <c r="E260" s="1">
        <v>0</v>
      </c>
      <c r="F260" s="1">
        <v>0</v>
      </c>
      <c r="G260" s="2">
        <f t="shared" si="0"/>
        <v>1295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5000</v>
      </c>
      <c r="D261" s="1">
        <f>'PR-RAS'!E265</f>
        <v>0</v>
      </c>
      <c r="E261" s="1">
        <v>0</v>
      </c>
      <c r="F261" s="1">
        <v>0</v>
      </c>
      <c r="G261" s="2">
        <f t="shared" si="0"/>
        <v>1300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2031</v>
      </c>
      <c r="E269" s="1">
        <v>0</v>
      </c>
      <c r="F269" s="1">
        <v>0</v>
      </c>
      <c r="G269" s="2">
        <f t="shared" si="8"/>
        <v>1088.6199999999999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2031</v>
      </c>
      <c r="E272" s="1">
        <v>0</v>
      </c>
      <c r="F272" s="1">
        <v>0</v>
      </c>
      <c r="G272" s="2">
        <f t="shared" si="8"/>
        <v>1100.8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46369694</v>
      </c>
      <c r="D285" s="1">
        <f>'PR-RAS'!E289</f>
        <v>47880469</v>
      </c>
      <c r="E285" s="1">
        <v>0</v>
      </c>
      <c r="F285" s="1">
        <v>0</v>
      </c>
      <c r="G285" s="2">
        <f t="shared" si="8"/>
        <v>40365099.490000002</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719055</v>
      </c>
      <c r="D287" s="1">
        <f>'PR-RAS'!E291</f>
        <v>1842428</v>
      </c>
      <c r="E287" s="1">
        <v>0</v>
      </c>
      <c r="F287" s="1">
        <v>0</v>
      </c>
      <c r="G287" s="2">
        <f t="shared" si="8"/>
        <v>1259518.55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839444</v>
      </c>
      <c r="D289" s="1">
        <f>'PR-RAS'!E293</f>
        <v>3253746</v>
      </c>
      <c r="E289" s="1">
        <v>0</v>
      </c>
      <c r="F289" s="1">
        <v>0</v>
      </c>
      <c r="G289" s="2">
        <f t="shared" si="8"/>
        <v>2115917.5699999998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4717261</v>
      </c>
      <c r="D290" s="1">
        <f>'PR-RAS'!E294</f>
        <v>4919640</v>
      </c>
      <c r="E290" s="1">
        <v>0</v>
      </c>
      <c r="F290" s="1">
        <v>0</v>
      </c>
      <c r="G290" s="2">
        <f t="shared" si="8"/>
        <v>4206840.3499999996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t="str">
        <f>'PR-RAS'!D295</f>
        <v xml:space="preserve">                      </v>
      </c>
      <c r="D291" s="1">
        <f>'PR-RAS'!E295</f>
        <v>766883</v>
      </c>
      <c r="E291" s="1">
        <v>0</v>
      </c>
      <c r="F291" s="1">
        <v>0</v>
      </c>
      <c r="G291" s="2" t="e">
        <f t="shared" si="8"/>
        <v>#VALUE!</v>
      </c>
      <c r="H291" s="2" t="e">
        <f t="shared" si="9"/>
        <v>#VALUE!</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3781840</v>
      </c>
      <c r="D292" s="1">
        <f>'PR-RAS'!E296</f>
        <v>4045156</v>
      </c>
      <c r="E292" s="1">
        <v>0</v>
      </c>
      <c r="F292" s="1">
        <v>0</v>
      </c>
      <c r="G292" s="2">
        <f t="shared" si="8"/>
        <v>3454796.23</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5397</v>
      </c>
      <c r="D293" s="1">
        <f>'PR-RAS'!E298</f>
        <v>8965</v>
      </c>
      <c r="E293" s="1">
        <v>0</v>
      </c>
      <c r="F293" s="1">
        <v>0</v>
      </c>
      <c r="G293" s="2">
        <f t="shared" si="8"/>
        <v>6811.48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5397</v>
      </c>
      <c r="D306" s="1">
        <f>'PR-RAS'!E311</f>
        <v>8965</v>
      </c>
      <c r="E306" s="1">
        <v>0</v>
      </c>
      <c r="F306" s="1">
        <v>0</v>
      </c>
      <c r="G306" s="2">
        <f t="shared" si="8"/>
        <v>7114.74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5397</v>
      </c>
      <c r="D307" s="1">
        <f>'PR-RAS'!E312</f>
        <v>8965</v>
      </c>
      <c r="E307" s="1">
        <v>0</v>
      </c>
      <c r="F307" s="1">
        <v>0</v>
      </c>
      <c r="G307" s="2">
        <f t="shared" si="8"/>
        <v>7138.06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5397</v>
      </c>
      <c r="D308" s="1">
        <f>'PR-RAS'!E313</f>
        <v>8965</v>
      </c>
      <c r="E308" s="1">
        <v>0</v>
      </c>
      <c r="F308" s="1">
        <v>0</v>
      </c>
      <c r="G308" s="2">
        <f t="shared" si="8"/>
        <v>7161.39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6116683</v>
      </c>
      <c r="D345" s="1">
        <f>'PR-RAS'!E350</f>
        <v>703993</v>
      </c>
      <c r="E345" s="1">
        <v>0</v>
      </c>
      <c r="F345" s="1">
        <v>0</v>
      </c>
      <c r="G345" s="2">
        <f t="shared" si="8"/>
        <v>2588486.14</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4416040</v>
      </c>
      <c r="D346" s="1">
        <f>'PR-RAS'!E351</f>
        <v>25688</v>
      </c>
      <c r="E346" s="1">
        <v>0</v>
      </c>
      <c r="F346" s="1">
        <v>0</v>
      </c>
      <c r="G346" s="2">
        <f t="shared" si="8"/>
        <v>1541258.52</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4416040</v>
      </c>
      <c r="D351" s="1">
        <f>'PR-RAS'!E356</f>
        <v>25688</v>
      </c>
      <c r="E351" s="1">
        <v>0</v>
      </c>
      <c r="F351" s="1">
        <v>0</v>
      </c>
      <c r="G351" s="2">
        <f t="shared" si="8"/>
        <v>1563595.6</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4416040</v>
      </c>
      <c r="D355" s="1">
        <f>'PR-RAS'!E360</f>
        <v>25688</v>
      </c>
      <c r="E355" s="1">
        <v>0</v>
      </c>
      <c r="F355" s="1">
        <v>0</v>
      </c>
      <c r="G355" s="2">
        <f t="shared" si="8"/>
        <v>1581465.26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1350520</v>
      </c>
      <c r="D358" s="1">
        <f>'PR-RAS'!E363</f>
        <v>678305</v>
      </c>
      <c r="E358" s="1">
        <v>0</v>
      </c>
      <c r="F358" s="1">
        <v>0</v>
      </c>
      <c r="G358" s="2">
        <f t="shared" si="8"/>
        <v>966445.41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1256020</v>
      </c>
      <c r="D364" s="1">
        <f>'PR-RAS'!E369</f>
        <v>678305</v>
      </c>
      <c r="E364" s="1">
        <v>0</v>
      </c>
      <c r="F364" s="1">
        <v>0</v>
      </c>
      <c r="G364" s="2">
        <f t="shared" si="8"/>
        <v>948384.69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241184</v>
      </c>
      <c r="D365" s="1">
        <f>'PR-RAS'!E370</f>
        <v>9975</v>
      </c>
      <c r="E365" s="1">
        <v>0</v>
      </c>
      <c r="F365" s="1">
        <v>0</v>
      </c>
      <c r="G365" s="2">
        <f t="shared" si="8"/>
        <v>95052.78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36805</v>
      </c>
      <c r="D367" s="1">
        <f>'PR-RAS'!E372</f>
        <v>95250</v>
      </c>
      <c r="E367" s="1">
        <v>0</v>
      </c>
      <c r="F367" s="1">
        <v>0</v>
      </c>
      <c r="G367" s="2">
        <f t="shared" si="8"/>
        <v>83193.63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973030</v>
      </c>
      <c r="D368" s="1">
        <f>'PR-RAS'!E373</f>
        <v>561326</v>
      </c>
      <c r="E368" s="1">
        <v>0</v>
      </c>
      <c r="F368" s="1">
        <v>0</v>
      </c>
      <c r="G368" s="2">
        <f t="shared" si="8"/>
        <v>769115.29</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5001</v>
      </c>
      <c r="D369" s="1">
        <f>'PR-RAS'!E374</f>
        <v>11754</v>
      </c>
      <c r="E369" s="1">
        <v>0</v>
      </c>
      <c r="F369" s="1">
        <v>0</v>
      </c>
      <c r="G369" s="2">
        <f t="shared" si="8"/>
        <v>10491.31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94500</v>
      </c>
      <c r="D386" s="1">
        <f>'PR-RAS'!E391</f>
        <v>0</v>
      </c>
      <c r="E386" s="1">
        <v>0</v>
      </c>
      <c r="F386" s="1">
        <v>0</v>
      </c>
      <c r="G386" s="2">
        <f t="shared" si="8"/>
        <v>36382.5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94500</v>
      </c>
      <c r="D390" s="1">
        <f>'PR-RAS'!E395</f>
        <v>0</v>
      </c>
      <c r="E390" s="1">
        <v>0</v>
      </c>
      <c r="F390" s="1">
        <v>0</v>
      </c>
      <c r="G390" s="2">
        <f t="shared" si="8"/>
        <v>36760.5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350124</v>
      </c>
      <c r="D397" s="1">
        <f>'PR-RAS'!E402</f>
        <v>0</v>
      </c>
      <c r="E397" s="1">
        <v>0</v>
      </c>
      <c r="F397" s="1">
        <v>0</v>
      </c>
      <c r="G397" s="2">
        <f t="shared" si="8"/>
        <v>138649.1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350124</v>
      </c>
      <c r="D398" s="1">
        <f>'PR-RAS'!E403</f>
        <v>0</v>
      </c>
      <c r="E398" s="1">
        <v>0</v>
      </c>
      <c r="F398" s="1">
        <v>0</v>
      </c>
      <c r="G398" s="2">
        <f t="shared" si="8"/>
        <v>138999.23000000001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6111287</v>
      </c>
      <c r="D403" s="1">
        <f>'PR-RAS'!E408</f>
        <v>695028</v>
      </c>
      <c r="E403" s="1">
        <v>0</v>
      </c>
      <c r="F403" s="1">
        <v>0</v>
      </c>
      <c r="G403" s="2">
        <f t="shared" si="8"/>
        <v>3015539.89</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97555</v>
      </c>
      <c r="D406" s="1">
        <f>'PR-RAS'!E411</f>
        <v>71940</v>
      </c>
      <c r="E406" s="1">
        <v>0</v>
      </c>
      <c r="F406" s="1">
        <v>0</v>
      </c>
      <c r="G406" s="2">
        <f t="shared" si="8"/>
        <v>97781.18</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45656035</v>
      </c>
      <c r="D407" s="1">
        <f>'PR-RAS'!E412</f>
        <v>46047007</v>
      </c>
      <c r="E407" s="1">
        <v>0</v>
      </c>
      <c r="F407" s="1">
        <v>0</v>
      </c>
      <c r="G407" s="2">
        <f t="shared" si="8"/>
        <v>55926519.890000001</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52486377</v>
      </c>
      <c r="D408" s="1">
        <f>'PR-RAS'!E413</f>
        <v>48584462</v>
      </c>
      <c r="E408" s="1">
        <v>0</v>
      </c>
      <c r="F408" s="1">
        <v>0</v>
      </c>
      <c r="G408" s="2">
        <f t="shared" si="8"/>
        <v>60909707.509999998</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6830342</v>
      </c>
      <c r="D410" s="1">
        <f>'PR-RAS'!E415</f>
        <v>2537456</v>
      </c>
      <c r="E410" s="1">
        <v>0</v>
      </c>
      <c r="F410" s="1">
        <v>0</v>
      </c>
      <c r="G410" s="2">
        <f t="shared" si="8"/>
        <v>4869248.8899999997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839444</v>
      </c>
      <c r="D412" s="1">
        <f>'PR-RAS'!E417</f>
        <v>3253746</v>
      </c>
      <c r="E412" s="1">
        <v>0</v>
      </c>
      <c r="F412" s="1">
        <v>0</v>
      </c>
      <c r="G412" s="2">
        <f t="shared" si="8"/>
        <v>3019590.7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4814816</v>
      </c>
      <c r="D413" s="1">
        <f>'PR-RAS'!E418</f>
        <v>4991580</v>
      </c>
      <c r="E413" s="1">
        <v>0</v>
      </c>
      <c r="F413" s="1">
        <v>0</v>
      </c>
      <c r="G413" s="2">
        <f t="shared" si="8"/>
        <v>6096766.1100000003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4416040</v>
      </c>
      <c r="D414" s="1">
        <f>'PR-RAS'!E420</f>
        <v>209338</v>
      </c>
      <c r="E414" s="1">
        <v>0</v>
      </c>
      <c r="F414" s="1">
        <v>0</v>
      </c>
      <c r="G414" s="2">
        <f t="shared" si="8"/>
        <v>1996737.71</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4416040</v>
      </c>
      <c r="D478" s="1">
        <f>'PR-RAS'!E484</f>
        <v>209338</v>
      </c>
      <c r="E478" s="1">
        <v>0</v>
      </c>
      <c r="F478" s="1">
        <v>0</v>
      </c>
      <c r="G478" s="2">
        <f t="shared" si="8"/>
        <v>2306159.5299999998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4416040</v>
      </c>
      <c r="D489" s="1">
        <f>'PR-RAS'!E495</f>
        <v>209338</v>
      </c>
      <c r="E489" s="1">
        <v>0</v>
      </c>
      <c r="F489" s="1">
        <v>0</v>
      </c>
      <c r="G489" s="2">
        <f t="shared" si="8"/>
        <v>2359341.41</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4416040</v>
      </c>
      <c r="D490" s="1">
        <f>'PR-RAS'!E496</f>
        <v>209338</v>
      </c>
      <c r="E490" s="1">
        <v>0</v>
      </c>
      <c r="F490" s="1">
        <v>0</v>
      </c>
      <c r="G490" s="2">
        <f t="shared" si="8"/>
        <v>2364176.12</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4416040</v>
      </c>
      <c r="D629" s="1">
        <f>'PR-RAS'!E635</f>
        <v>209338</v>
      </c>
      <c r="E629" s="1">
        <v>0</v>
      </c>
      <c r="F629" s="1">
        <v>0</v>
      </c>
      <c r="G629" s="2">
        <f t="shared" si="10"/>
        <v>3036201.65</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50072075</v>
      </c>
      <c r="D633" s="1">
        <f>'PR-RAS'!E639</f>
        <v>46256344</v>
      </c>
      <c r="E633" s="1">
        <v>0</v>
      </c>
      <c r="F633" s="1">
        <v>0</v>
      </c>
      <c r="G633" s="2">
        <f t="shared" si="10"/>
        <v>90113570.219999999</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52486377</v>
      </c>
      <c r="D634" s="1">
        <f>'PR-RAS'!E640</f>
        <v>48584462</v>
      </c>
      <c r="E634" s="1">
        <v>0</v>
      </c>
      <c r="F634" s="1">
        <v>0</v>
      </c>
      <c r="G634" s="2">
        <f t="shared" si="10"/>
        <v>94731805.530000001</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2414302</v>
      </c>
      <c r="D636" s="1">
        <f>'PR-RAS'!E642</f>
        <v>2328118</v>
      </c>
      <c r="E636" s="1">
        <v>0</v>
      </c>
      <c r="F636" s="1">
        <v>0</v>
      </c>
      <c r="G636" s="2">
        <f t="shared" si="10"/>
        <v>4489791.63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839444</v>
      </c>
      <c r="D638" s="1">
        <f>'PR-RAS'!E644</f>
        <v>3253746</v>
      </c>
      <c r="E638" s="1">
        <v>0</v>
      </c>
      <c r="F638" s="1">
        <v>0</v>
      </c>
      <c r="G638" s="2">
        <f t="shared" si="10"/>
        <v>4679998.2300000004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3253746</v>
      </c>
      <c r="D640" s="1">
        <f>'PR-RAS'!E646</f>
        <v>5581864</v>
      </c>
      <c r="E640" s="1">
        <v>0</v>
      </c>
      <c r="F640" s="1">
        <v>0</v>
      </c>
      <c r="G640" s="2">
        <f t="shared" si="10"/>
        <v>9212765.8900000006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3381158</v>
      </c>
      <c r="D642" s="1">
        <f>'PR-RAS'!E649</f>
        <v>1925315</v>
      </c>
      <c r="E642" s="1">
        <v>0</v>
      </c>
      <c r="F642" s="1">
        <v>0</v>
      </c>
      <c r="G642" s="2">
        <f t="shared" si="10"/>
        <v>4635576.1100000003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51236394</v>
      </c>
      <c r="D643" s="1">
        <f>'PR-RAS'!E650</f>
        <v>46259953</v>
      </c>
      <c r="E643" s="1">
        <v>0</v>
      </c>
      <c r="F643" s="1">
        <v>0</v>
      </c>
      <c r="G643" s="2">
        <f t="shared" si="10"/>
        <v>92291544.599999994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52692237</v>
      </c>
      <c r="D644" s="1">
        <f>'PR-RAS'!E651</f>
        <v>47354440</v>
      </c>
      <c r="E644" s="1">
        <v>0</v>
      </c>
      <c r="F644" s="1">
        <v>0</v>
      </c>
      <c r="G644" s="2">
        <f t="shared" si="10"/>
        <v>94778918.230000004</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1925315</v>
      </c>
      <c r="D645" s="1">
        <f>'PR-RAS'!E652</f>
        <v>830828</v>
      </c>
      <c r="E645" s="1">
        <v>0</v>
      </c>
      <c r="F645" s="1">
        <v>0</v>
      </c>
      <c r="G645" s="2">
        <f t="shared" si="10"/>
        <v>2310009.3199999998</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256</v>
      </c>
      <c r="D647" s="1">
        <f>'PR-RAS'!E654</f>
        <v>246</v>
      </c>
      <c r="E647" s="1">
        <v>0</v>
      </c>
      <c r="F647" s="1">
        <v>0</v>
      </c>
      <c r="G647" s="2">
        <f t="shared" si="10"/>
        <v>483.21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248</v>
      </c>
      <c r="D649" s="1">
        <f>'PR-RAS'!E656</f>
        <v>248</v>
      </c>
      <c r="E649" s="1">
        <v>0</v>
      </c>
      <c r="F649" s="1">
        <v>0</v>
      </c>
      <c r="G649" s="2">
        <f t="shared" si="10"/>
        <v>482.11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70000</v>
      </c>
      <c r="D658" s="1">
        <f>'PR-RAS'!E665</f>
        <v>0</v>
      </c>
      <c r="E658" s="1">
        <v>0</v>
      </c>
      <c r="F658" s="1">
        <v>0</v>
      </c>
      <c r="G658" s="2">
        <f t="shared" si="10"/>
        <v>45990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209882</v>
      </c>
      <c r="E669" s="1">
        <v>0</v>
      </c>
      <c r="F669" s="1">
        <v>0</v>
      </c>
      <c r="G669" s="2">
        <f t="shared" si="10"/>
        <v>280402.34999999998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6538</v>
      </c>
      <c r="E671" s="1">
        <v>0</v>
      </c>
      <c r="F671" s="1">
        <v>0</v>
      </c>
      <c r="G671" s="2">
        <f t="shared" si="10"/>
        <v>8760.92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1655297</v>
      </c>
      <c r="D689" s="1">
        <f>'PR-RAS'!E696</f>
        <v>1509221</v>
      </c>
      <c r="E689" s="1">
        <v>0</v>
      </c>
      <c r="F689" s="1">
        <v>0</v>
      </c>
      <c r="G689" s="2">
        <f t="shared" si="10"/>
        <v>3215532.43</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166453</v>
      </c>
      <c r="D705" s="1">
        <f>'PR-RAS'!E712</f>
        <v>14281</v>
      </c>
      <c r="E705" s="1">
        <v>0</v>
      </c>
      <c r="F705" s="1">
        <v>0</v>
      </c>
      <c r="G705" s="2">
        <f t="shared" si="10"/>
        <v>137290.56</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64000</v>
      </c>
      <c r="D709" s="1">
        <f>'PR-RAS'!E716</f>
        <v>10000</v>
      </c>
      <c r="E709" s="1">
        <v>0</v>
      </c>
      <c r="F709" s="1">
        <v>0</v>
      </c>
      <c r="G709" s="2">
        <f t="shared" si="10"/>
        <v>59472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44652</v>
      </c>
      <c r="D710" s="1">
        <f>'PR-RAS'!E717</f>
        <v>76257</v>
      </c>
      <c r="E710" s="1">
        <v>0</v>
      </c>
      <c r="F710" s="1">
        <v>0</v>
      </c>
      <c r="G710" s="2">
        <f t="shared" si="10"/>
        <v>139790.69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1111832</v>
      </c>
      <c r="D711" s="1">
        <f>'PR-RAS'!E718</f>
        <v>1196992</v>
      </c>
      <c r="E711" s="1">
        <v>0</v>
      </c>
      <c r="F711" s="1">
        <v>0</v>
      </c>
      <c r="G711" s="2">
        <f t="shared" si="10"/>
        <v>2489129.36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349481</v>
      </c>
      <c r="D715" s="1">
        <f>'PR-RAS'!E722</f>
        <v>135359</v>
      </c>
      <c r="E715" s="1">
        <v>0</v>
      </c>
      <c r="F715" s="1">
        <v>0</v>
      </c>
      <c r="G715" s="2">
        <f t="shared" si="10"/>
        <v>442822.09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69512</v>
      </c>
      <c r="D718" s="1">
        <f>'PR-RAS'!E725</f>
        <v>66798</v>
      </c>
      <c r="E718" s="1">
        <v>0</v>
      </c>
      <c r="F718" s="1">
        <v>0</v>
      </c>
      <c r="G718" s="2">
        <f t="shared" si="10"/>
        <v>145628.44</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31274</v>
      </c>
      <c r="D719" s="1">
        <f>'PR-RAS'!E726</f>
        <v>41532</v>
      </c>
      <c r="E719" s="1">
        <v>0</v>
      </c>
      <c r="F719" s="1">
        <v>0</v>
      </c>
      <c r="G719" s="2">
        <f t="shared" si="10"/>
        <v>82094.679999999993</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22907</v>
      </c>
      <c r="D735" s="1">
        <f>'PR-RAS'!E742</f>
        <v>74864</v>
      </c>
      <c r="E735" s="1">
        <v>0</v>
      </c>
      <c r="F735" s="1">
        <v>0</v>
      </c>
      <c r="G735" s="2">
        <f t="shared" si="10"/>
        <v>126714.09</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5000</v>
      </c>
      <c r="D822" s="1">
        <f>'PR-RAS'!E829</f>
        <v>0</v>
      </c>
      <c r="E822" s="1">
        <v>0</v>
      </c>
      <c r="F822" s="1">
        <v>0</v>
      </c>
      <c r="G822" s="2">
        <f t="shared" si="18"/>
        <v>4105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4416040</v>
      </c>
      <c r="D879" s="1">
        <f>'PR-RAS'!E886</f>
        <v>209338</v>
      </c>
      <c r="E879" s="1">
        <v>0</v>
      </c>
      <c r="F879" s="1">
        <v>0</v>
      </c>
      <c r="G879" s="2">
        <f t="shared" si="18"/>
        <v>4244880.6500000004</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70524599</v>
      </c>
      <c r="D984" s="6">
        <f>BILANCA!E6</f>
        <v>68026756</v>
      </c>
      <c r="E984" s="6">
        <v>0</v>
      </c>
      <c r="F984" s="6">
        <v>0</v>
      </c>
      <c r="G984" s="7">
        <f t="shared" ref="G984:G1241" si="22">B984/1000*C984+B984/500*D984</f>
        <v>206578.11</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63042583</v>
      </c>
      <c r="D985" s="1">
        <f>BILANCA!E7</f>
        <v>61495239</v>
      </c>
      <c r="E985" s="1">
        <v>0</v>
      </c>
      <c r="F985" s="1">
        <v>0</v>
      </c>
      <c r="G985" s="2">
        <f t="shared" si="22"/>
        <v>372066.12</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11874678</v>
      </c>
      <c r="D986" s="1">
        <f>BILANCA!E8</f>
        <v>11900366</v>
      </c>
      <c r="E986" s="1">
        <v>0</v>
      </c>
      <c r="F986" s="1">
        <v>0</v>
      </c>
      <c r="G986" s="2">
        <f t="shared" si="22"/>
        <v>107026.23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7364139</v>
      </c>
      <c r="D987" s="1">
        <f>BILANCA!E9</f>
        <v>7364139</v>
      </c>
      <c r="E987" s="1">
        <v>0</v>
      </c>
      <c r="F987" s="1">
        <v>0</v>
      </c>
      <c r="G987" s="2">
        <f t="shared" si="22"/>
        <v>88369.67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4510540</v>
      </c>
      <c r="D988" s="1">
        <f>BILANCA!E10</f>
        <v>4536227</v>
      </c>
      <c r="E988" s="1">
        <v>0</v>
      </c>
      <c r="F988" s="1">
        <v>0</v>
      </c>
      <c r="G988" s="2">
        <f t="shared" si="22"/>
        <v>67914.97</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51167904</v>
      </c>
      <c r="D990" s="1">
        <f>BILANCA!E12</f>
        <v>49594873</v>
      </c>
      <c r="E990" s="1">
        <v>0</v>
      </c>
      <c r="F990" s="1">
        <v>0</v>
      </c>
      <c r="G990" s="2">
        <f t="shared" si="22"/>
        <v>1052503.55</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46398155</v>
      </c>
      <c r="D991" s="1">
        <f>BILANCA!E13</f>
        <v>45143748</v>
      </c>
      <c r="E991" s="1">
        <v>0</v>
      </c>
      <c r="F991" s="1">
        <v>0</v>
      </c>
      <c r="G991" s="2">
        <f t="shared" si="22"/>
        <v>1093485.21</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1144897</v>
      </c>
      <c r="D992" s="1">
        <f>BILANCA!E14</f>
        <v>1144897</v>
      </c>
      <c r="E992" s="1">
        <v>0</v>
      </c>
      <c r="F992" s="1">
        <v>0</v>
      </c>
      <c r="G992" s="2">
        <f t="shared" si="22"/>
        <v>30912.22</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72810137</v>
      </c>
      <c r="D993" s="1">
        <f>BILANCA!E15</f>
        <v>72810137</v>
      </c>
      <c r="E993" s="1">
        <v>0</v>
      </c>
      <c r="F993" s="1">
        <v>0</v>
      </c>
      <c r="G993" s="2">
        <f t="shared" si="22"/>
        <v>2184304.11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209313</v>
      </c>
      <c r="D994" s="1">
        <f>BILANCA!E16</f>
        <v>209313</v>
      </c>
      <c r="E994" s="1">
        <v>0</v>
      </c>
      <c r="F994" s="1">
        <v>0</v>
      </c>
      <c r="G994" s="2">
        <f t="shared" si="22"/>
        <v>6907.33</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1459078</v>
      </c>
      <c r="D995" s="1">
        <f>BILANCA!E17</f>
        <v>1459078</v>
      </c>
      <c r="E995" s="1">
        <v>0</v>
      </c>
      <c r="F995" s="1">
        <v>0</v>
      </c>
      <c r="G995" s="2">
        <f t="shared" si="22"/>
        <v>52526.81</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29225269</v>
      </c>
      <c r="D996" s="1">
        <f>BILANCA!E18</f>
        <v>30479676</v>
      </c>
      <c r="E996" s="1">
        <v>0</v>
      </c>
      <c r="F996" s="1">
        <v>0</v>
      </c>
      <c r="G996" s="2">
        <f t="shared" si="22"/>
        <v>1172400.07</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3670925</v>
      </c>
      <c r="D997" s="1">
        <f>BILANCA!E19</f>
        <v>3496793</v>
      </c>
      <c r="E997" s="1">
        <v>0</v>
      </c>
      <c r="F997" s="1">
        <v>0</v>
      </c>
      <c r="G997" s="2">
        <f t="shared" si="22"/>
        <v>149303.15</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7213028</v>
      </c>
      <c r="D998" s="1">
        <f>BILANCA!E20</f>
        <v>7223003</v>
      </c>
      <c r="E998" s="1">
        <v>0</v>
      </c>
      <c r="F998" s="1">
        <v>0</v>
      </c>
      <c r="G998" s="2">
        <f t="shared" si="22"/>
        <v>324885.51</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256835</v>
      </c>
      <c r="D999" s="1">
        <f>BILANCA!E21</f>
        <v>256835</v>
      </c>
      <c r="E999" s="1">
        <v>0</v>
      </c>
      <c r="F999" s="1">
        <v>0</v>
      </c>
      <c r="G999" s="2">
        <f t="shared" si="22"/>
        <v>12328.08</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1059516</v>
      </c>
      <c r="D1000" s="1">
        <f>BILANCA!E22</f>
        <v>1144641</v>
      </c>
      <c r="E1000" s="1">
        <v>0</v>
      </c>
      <c r="F1000" s="1">
        <v>0</v>
      </c>
      <c r="G1000" s="2">
        <f t="shared" si="22"/>
        <v>56929.57</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21886518</v>
      </c>
      <c r="D1001" s="1">
        <f>BILANCA!E23</f>
        <v>22447844</v>
      </c>
      <c r="E1001" s="1">
        <v>0</v>
      </c>
      <c r="F1001" s="1">
        <v>0</v>
      </c>
      <c r="G1001" s="2">
        <f t="shared" si="22"/>
        <v>1202079.71</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7224</v>
      </c>
      <c r="D1002" s="1">
        <f>BILANCA!E24</f>
        <v>7224</v>
      </c>
      <c r="E1002" s="1">
        <v>0</v>
      </c>
      <c r="F1002" s="1">
        <v>0</v>
      </c>
      <c r="G1002" s="2">
        <f t="shared" si="22"/>
        <v>411.77</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1315970</v>
      </c>
      <c r="D1004" s="1">
        <f>BILANCA!E26</f>
        <v>1337848</v>
      </c>
      <c r="E1004" s="1">
        <v>0</v>
      </c>
      <c r="F1004" s="1">
        <v>0</v>
      </c>
      <c r="G1004" s="2">
        <f t="shared" si="22"/>
        <v>83824.990000000005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28068166</v>
      </c>
      <c r="D1006" s="1">
        <f>BILANCA!E28</f>
        <v>28920603</v>
      </c>
      <c r="E1006" s="1">
        <v>0</v>
      </c>
      <c r="F1006" s="1">
        <v>0</v>
      </c>
      <c r="G1006" s="2">
        <f t="shared" si="22"/>
        <v>1975915.56</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1058994</v>
      </c>
      <c r="D1007" s="1">
        <f>BILANCA!E29</f>
        <v>914501</v>
      </c>
      <c r="E1007" s="1">
        <v>0</v>
      </c>
      <c r="F1007" s="1">
        <v>0</v>
      </c>
      <c r="G1007" s="2">
        <f t="shared" si="22"/>
        <v>69311.899999999994</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2999384</v>
      </c>
      <c r="D1008" s="1">
        <f>BILANCA!E30</f>
        <v>2999384</v>
      </c>
      <c r="E1008" s="1">
        <v>0</v>
      </c>
      <c r="F1008" s="1">
        <v>0</v>
      </c>
      <c r="G1008" s="2">
        <f t="shared" si="22"/>
        <v>224953.8</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1940390</v>
      </c>
      <c r="D1012" s="1">
        <f>BILANCA!E34</f>
        <v>2084883</v>
      </c>
      <c r="E1012" s="1">
        <v>0</v>
      </c>
      <c r="F1012" s="1">
        <v>0</v>
      </c>
      <c r="G1012" s="2">
        <f t="shared" si="22"/>
        <v>177194.52</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39831</v>
      </c>
      <c r="D1013" s="1">
        <f>BILANCA!E35</f>
        <v>39831</v>
      </c>
      <c r="E1013" s="1">
        <v>0</v>
      </c>
      <c r="F1013" s="1">
        <v>0</v>
      </c>
      <c r="G1013" s="2">
        <f t="shared" si="22"/>
        <v>3584.79</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37366</v>
      </c>
      <c r="D1014" s="1">
        <f>BILANCA!E36</f>
        <v>37366</v>
      </c>
      <c r="E1014" s="1">
        <v>0</v>
      </c>
      <c r="F1014" s="1">
        <v>0</v>
      </c>
      <c r="G1014" s="2">
        <f t="shared" si="22"/>
        <v>3475.04</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2465</v>
      </c>
      <c r="D1015" s="1">
        <f>BILANCA!E37</f>
        <v>2465</v>
      </c>
      <c r="E1015" s="1">
        <v>0</v>
      </c>
      <c r="F1015" s="1">
        <v>0</v>
      </c>
      <c r="G1015" s="2">
        <f t="shared" si="22"/>
        <v>236.64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4871221</v>
      </c>
      <c r="D1032" s="1">
        <f>BILANCA!E54</f>
        <v>5080484</v>
      </c>
      <c r="E1032" s="1">
        <v>0</v>
      </c>
      <c r="F1032" s="1">
        <v>0</v>
      </c>
      <c r="G1032" s="2">
        <f t="shared" si="22"/>
        <v>736577.26</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4871221</v>
      </c>
      <c r="D1033" s="1">
        <f>BILANCA!E55</f>
        <v>5080484</v>
      </c>
      <c r="E1033" s="1">
        <v>0</v>
      </c>
      <c r="F1033" s="1">
        <v>0</v>
      </c>
      <c r="G1033" s="2">
        <f t="shared" si="22"/>
        <v>751609.45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7482017</v>
      </c>
      <c r="D1046" s="1">
        <f>BILANCA!E68</f>
        <v>6531517</v>
      </c>
      <c r="E1046" s="1">
        <v>0</v>
      </c>
      <c r="F1046" s="1">
        <v>0</v>
      </c>
      <c r="G1046" s="2">
        <f t="shared" si="22"/>
        <v>1294338.21</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1925315</v>
      </c>
      <c r="D1047" s="1">
        <f>BILANCA!E69</f>
        <v>830828</v>
      </c>
      <c r="E1047" s="1">
        <v>0</v>
      </c>
      <c r="F1047" s="1">
        <v>0</v>
      </c>
      <c r="G1047" s="2">
        <f t="shared" si="22"/>
        <v>229566.14</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1920653</v>
      </c>
      <c r="D1048" s="1">
        <f>BILANCA!E70</f>
        <v>827583</v>
      </c>
      <c r="E1048" s="1">
        <v>0</v>
      </c>
      <c r="F1048" s="1">
        <v>0</v>
      </c>
      <c r="G1048" s="2">
        <f t="shared" si="22"/>
        <v>232428.24</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1920653</v>
      </c>
      <c r="D1050" s="1">
        <f>BILANCA!E72</f>
        <v>827583</v>
      </c>
      <c r="E1050" s="1">
        <v>0</v>
      </c>
      <c r="F1050" s="1">
        <v>0</v>
      </c>
      <c r="G1050" s="2">
        <f t="shared" si="22"/>
        <v>239579.87</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4662</v>
      </c>
      <c r="D1054" s="1">
        <f>BILANCA!E76</f>
        <v>3245</v>
      </c>
      <c r="E1054" s="1">
        <v>0</v>
      </c>
      <c r="F1054" s="1">
        <v>0</v>
      </c>
      <c r="G1054" s="2">
        <f t="shared" si="22"/>
        <v>791.79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284883</v>
      </c>
      <c r="D1056" s="1">
        <f>BILANCA!E78</f>
        <v>246723</v>
      </c>
      <c r="E1056" s="1">
        <v>0</v>
      </c>
      <c r="F1056" s="1">
        <v>0</v>
      </c>
      <c r="G1056" s="2">
        <f t="shared" si="22"/>
        <v>56818.02</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284883</v>
      </c>
      <c r="D1064" s="1">
        <f>BILANCA!E86</f>
        <v>246723</v>
      </c>
      <c r="E1064" s="1">
        <v>0</v>
      </c>
      <c r="F1064" s="1">
        <v>0</v>
      </c>
      <c r="G1064" s="2">
        <f t="shared" si="22"/>
        <v>63044.65</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132354</v>
      </c>
      <c r="D1096" s="1">
        <f>BILANCA!E118</f>
        <v>132354</v>
      </c>
      <c r="E1096" s="1">
        <v>0</v>
      </c>
      <c r="F1096" s="1">
        <v>0</v>
      </c>
      <c r="G1096" s="2">
        <f t="shared" si="22"/>
        <v>44868.01</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132354</v>
      </c>
      <c r="D1097" s="1">
        <f>BILANCA!E119</f>
        <v>132354</v>
      </c>
      <c r="E1097" s="1">
        <v>0</v>
      </c>
      <c r="F1097" s="1">
        <v>0</v>
      </c>
      <c r="G1097" s="2">
        <f t="shared" si="22"/>
        <v>45265.07</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132354</v>
      </c>
      <c r="D1101" s="1">
        <f>BILANCA!E123</f>
        <v>132354</v>
      </c>
      <c r="E1101" s="1">
        <v>0</v>
      </c>
      <c r="F1101" s="1">
        <v>0</v>
      </c>
      <c r="G1101" s="2">
        <f t="shared" si="22"/>
        <v>46853.32</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75500</v>
      </c>
      <c r="D1112" s="1">
        <f>BILANCA!E134</f>
        <v>75500</v>
      </c>
      <c r="E1112" s="1">
        <v>0</v>
      </c>
      <c r="F1112" s="1">
        <v>0</v>
      </c>
      <c r="G1112" s="2">
        <f t="shared" si="22"/>
        <v>29218.5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75500</v>
      </c>
      <c r="D1113" s="1">
        <f>BILANCA!E135</f>
        <v>75500</v>
      </c>
      <c r="E1113" s="1">
        <v>0</v>
      </c>
      <c r="F1113" s="1">
        <v>0</v>
      </c>
      <c r="G1113" s="2">
        <f t="shared" si="22"/>
        <v>29445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75500</v>
      </c>
      <c r="D1118" s="1">
        <f>BILANCA!E140</f>
        <v>75500</v>
      </c>
      <c r="E1118" s="1">
        <v>0</v>
      </c>
      <c r="F1118" s="1">
        <v>0</v>
      </c>
      <c r="G1118" s="2">
        <f t="shared" si="22"/>
        <v>30577.5</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4966562</v>
      </c>
      <c r="D1124" s="1">
        <f>BILANCA!E146</f>
        <v>5174324</v>
      </c>
      <c r="E1124" s="1">
        <v>0</v>
      </c>
      <c r="F1124" s="1">
        <v>0</v>
      </c>
      <c r="G1124" s="2">
        <f t="shared" si="22"/>
        <v>2159444.61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102739</v>
      </c>
      <c r="D1137" s="1">
        <f>BILANCA!E159</f>
        <v>106323</v>
      </c>
      <c r="E1137" s="1">
        <v>0</v>
      </c>
      <c r="F1137" s="1">
        <v>0</v>
      </c>
      <c r="G1137" s="2">
        <f t="shared" si="22"/>
        <v>48569.29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1080815</v>
      </c>
      <c r="D1138" s="1">
        <f>BILANCA!E160</f>
        <v>1021567</v>
      </c>
      <c r="E1138" s="1">
        <v>0</v>
      </c>
      <c r="F1138" s="1">
        <v>0</v>
      </c>
      <c r="G1138" s="2">
        <f t="shared" si="22"/>
        <v>484212.1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3783008</v>
      </c>
      <c r="D1139" s="1">
        <f>BILANCA!E161</f>
        <v>4046434</v>
      </c>
      <c r="E1139" s="1">
        <v>0</v>
      </c>
      <c r="F1139" s="1">
        <v>0</v>
      </c>
      <c r="G1139" s="2">
        <f t="shared" si="22"/>
        <v>1852636.66</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97403</v>
      </c>
      <c r="D1142" s="1">
        <f>BILANCA!E164</f>
        <v>71789</v>
      </c>
      <c r="E1142" s="1">
        <v>0</v>
      </c>
      <c r="F1142" s="1">
        <v>0</v>
      </c>
      <c r="G1142" s="2">
        <f t="shared" si="22"/>
        <v>38315.980000000003</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97403</v>
      </c>
      <c r="D1144" s="1">
        <f>BILANCA!E166</f>
        <v>71789</v>
      </c>
      <c r="E1144" s="1">
        <v>0</v>
      </c>
      <c r="F1144" s="1">
        <v>0</v>
      </c>
      <c r="G1144" s="2">
        <f t="shared" si="22"/>
        <v>38797.94</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70524599</v>
      </c>
      <c r="D1152" s="1">
        <f>BILANCA!E175</f>
        <v>68026756</v>
      </c>
      <c r="E1152" s="1">
        <v>0</v>
      </c>
      <c r="F1152" s="1">
        <v>0</v>
      </c>
      <c r="G1152" s="2">
        <f t="shared" si="22"/>
        <v>34911700.759999998</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9693709</v>
      </c>
      <c r="D1153" s="1">
        <f>BILANCA!E176</f>
        <v>11103900</v>
      </c>
      <c r="E1153" s="1">
        <v>0</v>
      </c>
      <c r="F1153" s="1">
        <v>0</v>
      </c>
      <c r="G1153" s="2">
        <f t="shared" si="22"/>
        <v>5423256.5300000003</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4649697</v>
      </c>
      <c r="D1154" s="1">
        <f>BILANCA!E177</f>
        <v>6405282</v>
      </c>
      <c r="E1154" s="1">
        <v>0</v>
      </c>
      <c r="F1154" s="1">
        <v>0</v>
      </c>
      <c r="G1154" s="2">
        <f t="shared" si="22"/>
        <v>2985704.63</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2755029</v>
      </c>
      <c r="D1155" s="1">
        <f>BILANCA!E178</f>
        <v>3125827</v>
      </c>
      <c r="E1155" s="1">
        <v>0</v>
      </c>
      <c r="F1155" s="1">
        <v>0</v>
      </c>
      <c r="G1155" s="2">
        <f t="shared" si="22"/>
        <v>1549149.48</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1628818</v>
      </c>
      <c r="D1156" s="1">
        <f>BILANCA!E179</f>
        <v>3178874</v>
      </c>
      <c r="E1156" s="1">
        <v>0</v>
      </c>
      <c r="F1156" s="1">
        <v>0</v>
      </c>
      <c r="G1156" s="2">
        <f t="shared" si="22"/>
        <v>1381675.92</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15727</v>
      </c>
      <c r="D1157" s="1">
        <f>BILANCA!E180</f>
        <v>20650</v>
      </c>
      <c r="E1157" s="1">
        <v>0</v>
      </c>
      <c r="F1157" s="1">
        <v>0</v>
      </c>
      <c r="G1157" s="2">
        <f t="shared" si="22"/>
        <v>9922.7000000000007</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15727</v>
      </c>
      <c r="D1159" s="1">
        <f>BILANCA!E182</f>
        <v>18913</v>
      </c>
      <c r="E1159" s="1">
        <v>0</v>
      </c>
      <c r="F1159" s="1">
        <v>0</v>
      </c>
      <c r="G1159" s="2">
        <f t="shared" si="22"/>
        <v>9425.33</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1737</v>
      </c>
      <c r="E1160" s="1">
        <v>0</v>
      </c>
      <c r="F1160" s="1">
        <v>0</v>
      </c>
      <c r="G1160" s="2">
        <f t="shared" si="22"/>
        <v>614.9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250123</v>
      </c>
      <c r="D1165" s="1">
        <f>BILANCA!E188</f>
        <v>79932</v>
      </c>
      <c r="E1165" s="1">
        <v>0</v>
      </c>
      <c r="F1165" s="1">
        <v>0</v>
      </c>
      <c r="G1165" s="2">
        <f t="shared" si="22"/>
        <v>74617.63</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627972</v>
      </c>
      <c r="D1166" s="1">
        <f>BILANCA!E189</f>
        <v>73241</v>
      </c>
      <c r="E1166" s="1">
        <v>0</v>
      </c>
      <c r="F1166" s="1">
        <v>0</v>
      </c>
      <c r="G1166" s="2">
        <f t="shared" si="22"/>
        <v>141725.07999999999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4416040</v>
      </c>
      <c r="D1183" s="1">
        <f>BILANCA!E206</f>
        <v>4625377</v>
      </c>
      <c r="E1183" s="1">
        <v>0</v>
      </c>
      <c r="F1183" s="1">
        <v>0</v>
      </c>
      <c r="G1183" s="2">
        <f t="shared" si="22"/>
        <v>2733358.8</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4416040</v>
      </c>
      <c r="D1184" s="1">
        <f>BILANCA!E207</f>
        <v>4625377</v>
      </c>
      <c r="E1184" s="1">
        <v>0</v>
      </c>
      <c r="F1184" s="1">
        <v>0</v>
      </c>
      <c r="G1184" s="2">
        <f t="shared" si="22"/>
        <v>2747025.59</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4416040</v>
      </c>
      <c r="D1189" s="1">
        <f>BILANCA!E212</f>
        <v>4625377</v>
      </c>
      <c r="E1189" s="1">
        <v>0</v>
      </c>
      <c r="F1189" s="1">
        <v>0</v>
      </c>
      <c r="G1189" s="2">
        <f t="shared" si="22"/>
        <v>2815359.56</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60830890</v>
      </c>
      <c r="D1214" s="1">
        <f>BILANCA!E237</f>
        <v>56922856</v>
      </c>
      <c r="E1214" s="1">
        <v>0</v>
      </c>
      <c r="F1214" s="1">
        <v>0</v>
      </c>
      <c r="G1214" s="2">
        <f t="shared" si="22"/>
        <v>40350295.060000002</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59269821</v>
      </c>
      <c r="D1215" s="1">
        <f>BILANCA!E238</f>
        <v>57513140</v>
      </c>
      <c r="E1215" s="1">
        <v>0</v>
      </c>
      <c r="F1215" s="1">
        <v>0</v>
      </c>
      <c r="G1215" s="2">
        <f t="shared" si="22"/>
        <v>40436695.43</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63685860</v>
      </c>
      <c r="D1216" s="1">
        <f>BILANCA!E239</f>
        <v>62138517</v>
      </c>
      <c r="E1216" s="1">
        <v>0</v>
      </c>
      <c r="F1216" s="1">
        <v>0</v>
      </c>
      <c r="G1216" s="2">
        <f t="shared" si="22"/>
        <v>43795354.299999997</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4416040</v>
      </c>
      <c r="D1217" s="1">
        <f>BILANCA!E240</f>
        <v>4441727</v>
      </c>
      <c r="E1217" s="1">
        <v>0</v>
      </c>
      <c r="F1217" s="1">
        <v>0</v>
      </c>
      <c r="G1217" s="2">
        <f t="shared" si="22"/>
        <v>3112081.6</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59269821</v>
      </c>
      <c r="D1218" s="1">
        <f>BILANCA!E241</f>
        <v>57696790</v>
      </c>
      <c r="E1218" s="1">
        <v>0</v>
      </c>
      <c r="F1218" s="1">
        <v>0</v>
      </c>
      <c r="G1218" s="2">
        <f t="shared" si="22"/>
        <v>41045899.240000002</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4416040</v>
      </c>
      <c r="D1219" s="1">
        <f>BILANCA!E242</f>
        <v>4625377</v>
      </c>
      <c r="E1219" s="1">
        <v>0</v>
      </c>
      <c r="F1219" s="1">
        <v>0</v>
      </c>
      <c r="G1219" s="2">
        <f t="shared" si="22"/>
        <v>3225363.38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4416040</v>
      </c>
      <c r="D1220" s="1">
        <f>BILANCA!E243</f>
        <v>4625377</v>
      </c>
      <c r="E1220" s="1">
        <v>0</v>
      </c>
      <c r="F1220" s="1">
        <v>0</v>
      </c>
      <c r="G1220" s="2">
        <f t="shared" si="22"/>
        <v>3239030.18</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-3253746</v>
      </c>
      <c r="D1222" s="1">
        <f>BILANCA!E245</f>
        <v>-5581864</v>
      </c>
      <c r="E1222" s="1">
        <v>0</v>
      </c>
      <c r="F1222" s="1">
        <v>0</v>
      </c>
      <c r="G1222" s="2">
        <f t="shared" si="22"/>
        <v>-3445776.29</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3253746</v>
      </c>
      <c r="D1227" s="1">
        <f>BILANCA!E250</f>
        <v>5581864</v>
      </c>
      <c r="E1227" s="1">
        <v>0</v>
      </c>
      <c r="F1227" s="1">
        <v>0</v>
      </c>
      <c r="G1227" s="2">
        <f t="shared" si="22"/>
        <v>3517863.66</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3253746</v>
      </c>
      <c r="D1228" s="1">
        <f>BILANCA!E251</f>
        <v>5581864</v>
      </c>
      <c r="E1228" s="1">
        <v>0</v>
      </c>
      <c r="F1228" s="1">
        <v>0</v>
      </c>
      <c r="G1228" s="2">
        <f t="shared" si="22"/>
        <v>3532281.13</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4717261</v>
      </c>
      <c r="D1232" s="1">
        <f>BILANCA!E255</f>
        <v>4919640</v>
      </c>
      <c r="E1232" s="1">
        <v>0</v>
      </c>
      <c r="F1232" s="1">
        <v>0</v>
      </c>
      <c r="G1232" s="2">
        <f t="shared" si="22"/>
        <v>3624578.71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97555</v>
      </c>
      <c r="D1233" s="1">
        <f>BILANCA!E256</f>
        <v>71940</v>
      </c>
      <c r="E1233" s="1">
        <v>0</v>
      </c>
      <c r="F1233" s="1">
        <v>0</v>
      </c>
      <c r="G1233" s="2">
        <f t="shared" si="22"/>
        <v>60358.75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7876785</v>
      </c>
      <c r="D1236" s="1">
        <f>BILANCA!E259</f>
        <v>9467976</v>
      </c>
      <c r="E1236" s="1">
        <v>0</v>
      </c>
      <c r="F1236" s="1">
        <v>0</v>
      </c>
      <c r="G1236" s="2">
        <f t="shared" si="22"/>
        <v>6783622.46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7876785</v>
      </c>
      <c r="D1237" s="1">
        <f>BILANCA!E260</f>
        <v>9467976</v>
      </c>
      <c r="E1237" s="1">
        <v>0</v>
      </c>
      <c r="F1237" s="1">
        <v>0</v>
      </c>
      <c r="G1237" s="2">
        <f t="shared" si="22"/>
        <v>6810435.2000000002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4966562</v>
      </c>
      <c r="D1240" s="1">
        <f>BILANCA!E264</f>
        <v>5174324</v>
      </c>
      <c r="E1240" s="1">
        <v>0</v>
      </c>
      <c r="F1240" s="1">
        <v>0</v>
      </c>
      <c r="G1240" s="2">
        <f t="shared" si="22"/>
        <v>3936008.97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97403</v>
      </c>
      <c r="D1242" s="1">
        <f>BILANCA!E266</f>
        <v>71789</v>
      </c>
      <c r="E1242" s="1">
        <v>0</v>
      </c>
      <c r="F1242" s="1">
        <v>0</v>
      </c>
      <c r="G1242" s="2">
        <f t="shared" ref="G1242:G1479" si="24">B1242/1000*C1242+B1242/500*D1242</f>
        <v>62414.080000000002</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159977</v>
      </c>
      <c r="D1244" s="1">
        <f>BILANCA!E268</f>
        <v>120759</v>
      </c>
      <c r="E1244" s="1">
        <v>0</v>
      </c>
      <c r="F1244" s="1">
        <v>0</v>
      </c>
      <c r="G1244" s="2">
        <f t="shared" si="24"/>
        <v>104790.2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124905</v>
      </c>
      <c r="D1245" s="1">
        <f>BILANCA!E269</f>
        <v>125964</v>
      </c>
      <c r="E1245" s="1">
        <v>0</v>
      </c>
      <c r="F1245" s="1">
        <v>0</v>
      </c>
      <c r="G1245" s="2">
        <f t="shared" si="24"/>
        <v>98730.25</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4649697</v>
      </c>
      <c r="D1263" s="1">
        <f>BILANCA!E287</f>
        <v>3279456</v>
      </c>
      <c r="E1263" s="1">
        <v>0</v>
      </c>
      <c r="F1263" s="1">
        <v>0</v>
      </c>
      <c r="G1263" s="2">
        <f t="shared" si="24"/>
        <v>3138410.52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3125827</v>
      </c>
      <c r="E1264" s="1">
        <v>0</v>
      </c>
      <c r="F1264" s="1">
        <v>0</v>
      </c>
      <c r="G1264" s="2">
        <f t="shared" si="24"/>
        <v>1756714.77</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627972</v>
      </c>
      <c r="D1265" s="1">
        <f>BILANCA!E289</f>
        <v>73241</v>
      </c>
      <c r="E1265" s="1">
        <v>0</v>
      </c>
      <c r="F1265" s="1">
        <v>0</v>
      </c>
      <c r="G1265" s="2">
        <f t="shared" si="24"/>
        <v>218396.03</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4416040</v>
      </c>
      <c r="D1270" s="1">
        <f>BILANCA!E294</f>
        <v>4625377</v>
      </c>
      <c r="E1270" s="1">
        <v>0</v>
      </c>
      <c r="F1270" s="1">
        <v>0</v>
      </c>
      <c r="G1270" s="2">
        <f t="shared" si="24"/>
        <v>3922369.88</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24383</v>
      </c>
      <c r="D1271" s="1">
        <f>BILANCA!E295</f>
        <v>23534</v>
      </c>
      <c r="E1271" s="1">
        <v>0</v>
      </c>
      <c r="F1271" s="1">
        <v>0</v>
      </c>
      <c r="G1271" s="2">
        <f t="shared" si="24"/>
        <v>20577.89</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52486377</v>
      </c>
      <c r="D1383" s="1">
        <f>'RAS-funkcijski'!E89</f>
        <v>48584462</v>
      </c>
      <c r="E1383" s="1">
        <v>0</v>
      </c>
      <c r="F1383" s="1">
        <v>0</v>
      </c>
      <c r="G1383" s="2">
        <f t="shared" si="24"/>
        <v>12720700.59</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52486377</v>
      </c>
      <c r="D1388" s="1">
        <f>'RAS-funkcijski'!E94</f>
        <v>48584462</v>
      </c>
      <c r="E1388" s="1">
        <v>0</v>
      </c>
      <c r="F1388" s="1">
        <v>0</v>
      </c>
      <c r="G1388" s="2">
        <f t="shared" si="24"/>
        <v>13468977.09</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52486377</v>
      </c>
      <c r="D1389" s="1">
        <f>'RAS-funkcijski'!E95</f>
        <v>48584462</v>
      </c>
      <c r="E1389" s="1">
        <v>0</v>
      </c>
      <c r="F1389" s="1">
        <v>0</v>
      </c>
      <c r="G1389" s="2">
        <f t="shared" si="24"/>
        <v>13618632.390000001</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52486377</v>
      </c>
      <c r="D1435" s="13">
        <f>'RAS-funkcijski'!E141</f>
        <v>48584462</v>
      </c>
      <c r="E1435" s="13">
        <v>0</v>
      </c>
      <c r="F1435" s="13">
        <v>0</v>
      </c>
      <c r="G1435" s="14">
        <f t="shared" si="24"/>
        <v>20502776.239999998</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9693709</v>
      </c>
      <c r="D1480" s="6"/>
      <c r="E1480" s="6">
        <v>0</v>
      </c>
      <c r="F1480" s="6">
        <v>0</v>
      </c>
      <c r="G1480" s="7">
        <f t="shared" ref="G1480:G1580" si="34">B1480/1000*C1480</f>
        <v>9693.7099999999991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50887867</v>
      </c>
      <c r="D1481" s="1">
        <v>0</v>
      </c>
      <c r="E1481" s="1">
        <v>0</v>
      </c>
      <c r="F1481" s="1">
        <v>0</v>
      </c>
      <c r="G1481" s="2">
        <f t="shared" si="34"/>
        <v>101775.73</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49976737</v>
      </c>
      <c r="D1483" s="1">
        <v>0</v>
      </c>
      <c r="E1483" s="1">
        <v>0</v>
      </c>
      <c r="F1483" s="1">
        <v>0</v>
      </c>
      <c r="G1483" s="2">
        <f t="shared" si="34"/>
        <v>199906.95</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35578946</v>
      </c>
      <c r="D1484" s="1">
        <v>0</v>
      </c>
      <c r="E1484" s="1">
        <v>0</v>
      </c>
      <c r="F1484" s="1">
        <v>0</v>
      </c>
      <c r="G1484" s="2">
        <f t="shared" si="34"/>
        <v>177894.73</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12690835</v>
      </c>
      <c r="D1485" s="1">
        <v>0</v>
      </c>
      <c r="E1485" s="1">
        <v>0</v>
      </c>
      <c r="F1485" s="1">
        <v>0</v>
      </c>
      <c r="G1485" s="2">
        <f t="shared" si="34"/>
        <v>76145.009999999995</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92223</v>
      </c>
      <c r="D1486" s="1">
        <v>0</v>
      </c>
      <c r="E1486" s="1">
        <v>0</v>
      </c>
      <c r="F1486" s="1">
        <v>0</v>
      </c>
      <c r="G1486" s="2">
        <f t="shared" si="34"/>
        <v>645.55999999999995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2039</v>
      </c>
      <c r="D1490" s="1">
        <v>0</v>
      </c>
      <c r="E1490" s="1">
        <v>0</v>
      </c>
      <c r="F1490" s="1">
        <v>0</v>
      </c>
      <c r="G1490" s="2">
        <f t="shared" si="34"/>
        <v>22.43</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1612693</v>
      </c>
      <c r="D1491" s="1">
        <v>0</v>
      </c>
      <c r="E1491" s="1">
        <v>0</v>
      </c>
      <c r="F1491" s="1">
        <v>0</v>
      </c>
      <c r="G1491" s="2">
        <f t="shared" si="34"/>
        <v>19352.32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701793</v>
      </c>
      <c r="D1492" s="1">
        <v>0</v>
      </c>
      <c r="E1492" s="1">
        <v>0</v>
      </c>
      <c r="F1492" s="1">
        <v>0</v>
      </c>
      <c r="G1492" s="2">
        <f t="shared" si="34"/>
        <v>9123.31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209338</v>
      </c>
      <c r="D1493" s="1">
        <v>0</v>
      </c>
      <c r="E1493" s="1">
        <v>0</v>
      </c>
      <c r="F1493" s="1">
        <v>0</v>
      </c>
      <c r="G1493" s="2">
        <f t="shared" si="34"/>
        <v>2930.73</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209338</v>
      </c>
      <c r="D1497" s="1">
        <v>0</v>
      </c>
      <c r="E1497" s="1">
        <v>0</v>
      </c>
      <c r="F1497" s="1">
        <v>0</v>
      </c>
      <c r="G1497" s="2">
        <f t="shared" si="34"/>
        <v>3768.08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49477676</v>
      </c>
      <c r="D1499" s="1">
        <v>0</v>
      </c>
      <c r="E1499" s="1">
        <v>0</v>
      </c>
      <c r="F1499" s="1">
        <v>0</v>
      </c>
      <c r="G1499" s="2">
        <f t="shared" si="34"/>
        <v>989553.52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48221151</v>
      </c>
      <c r="D1501" s="1">
        <v>0</v>
      </c>
      <c r="E1501" s="1">
        <v>0</v>
      </c>
      <c r="F1501" s="1">
        <v>0</v>
      </c>
      <c r="G1501" s="2">
        <f t="shared" si="34"/>
        <v>1060865.32</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35208149</v>
      </c>
      <c r="D1502" s="1">
        <v>0</v>
      </c>
      <c r="E1502" s="1">
        <v>0</v>
      </c>
      <c r="F1502" s="1">
        <v>0</v>
      </c>
      <c r="G1502" s="2">
        <f t="shared" si="34"/>
        <v>809787.43</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11140779</v>
      </c>
      <c r="D1503" s="1">
        <v>0</v>
      </c>
      <c r="E1503" s="1">
        <v>0</v>
      </c>
      <c r="F1503" s="1">
        <v>0</v>
      </c>
      <c r="G1503" s="2">
        <f t="shared" si="34"/>
        <v>267378.7</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87300</v>
      </c>
      <c r="D1504" s="1">
        <v>0</v>
      </c>
      <c r="E1504" s="1">
        <v>0</v>
      </c>
      <c r="F1504" s="1">
        <v>0</v>
      </c>
      <c r="G1504" s="2">
        <f t="shared" si="34"/>
        <v>2182.5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2039</v>
      </c>
      <c r="D1508" s="1">
        <v>0</v>
      </c>
      <c r="E1508" s="1">
        <v>0</v>
      </c>
      <c r="F1508" s="1">
        <v>0</v>
      </c>
      <c r="G1508" s="2">
        <f t="shared" si="34"/>
        <v>59.13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1782884</v>
      </c>
      <c r="D1509" s="1">
        <v>0</v>
      </c>
      <c r="E1509" s="1">
        <v>0</v>
      </c>
      <c r="F1509" s="1">
        <v>0</v>
      </c>
      <c r="G1509" s="2">
        <f t="shared" si="34"/>
        <v>53486.52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1256525</v>
      </c>
      <c r="D1510" s="1">
        <v>0</v>
      </c>
      <c r="E1510" s="1">
        <v>0</v>
      </c>
      <c r="F1510" s="1">
        <v>0</v>
      </c>
      <c r="G1510" s="2">
        <f t="shared" si="34"/>
        <v>38952.28</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11103900</v>
      </c>
      <c r="D1517" s="1">
        <v>0</v>
      </c>
      <c r="E1517" s="1">
        <v>0</v>
      </c>
      <c r="F1517" s="1">
        <v>0</v>
      </c>
      <c r="G1517" s="2">
        <f t="shared" si="34"/>
        <v>421948.2</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3352696</v>
      </c>
      <c r="D1518" s="1">
        <v>0</v>
      </c>
      <c r="E1518" s="1">
        <v>0</v>
      </c>
      <c r="F1518" s="1">
        <v>0</v>
      </c>
      <c r="G1518" s="2">
        <f t="shared" si="34"/>
        <v>130755.14</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3279456</v>
      </c>
      <c r="D1524" s="1">
        <v>0</v>
      </c>
      <c r="E1524" s="1">
        <v>0</v>
      </c>
      <c r="F1524" s="1">
        <v>0</v>
      </c>
      <c r="G1524" s="2">
        <f t="shared" si="34"/>
        <v>147575.51999999999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3178874</v>
      </c>
      <c r="D1530" s="1">
        <v>0</v>
      </c>
      <c r="E1530" s="1">
        <v>0</v>
      </c>
      <c r="F1530" s="1">
        <v>0</v>
      </c>
      <c r="G1530" s="2">
        <f t="shared" si="34"/>
        <v>162122.57</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1172059</v>
      </c>
      <c r="D1531" s="1">
        <v>0</v>
      </c>
      <c r="E1531" s="1">
        <v>0</v>
      </c>
      <c r="F1531" s="1">
        <v>0</v>
      </c>
      <c r="G1531" s="2">
        <f t="shared" si="34"/>
        <v>60947.07</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1951553</v>
      </c>
      <c r="D1532" s="1">
        <v>0</v>
      </c>
      <c r="E1532" s="1">
        <v>0</v>
      </c>
      <c r="F1532" s="1">
        <v>0</v>
      </c>
      <c r="G1532" s="2">
        <f t="shared" si="34"/>
        <v>103432.31</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55262</v>
      </c>
      <c r="D1533" s="1">
        <v>0</v>
      </c>
      <c r="E1533" s="1">
        <v>0</v>
      </c>
      <c r="F1533" s="1">
        <v>0</v>
      </c>
      <c r="G1533" s="2">
        <f t="shared" si="34"/>
        <v>2984.15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20650</v>
      </c>
      <c r="D1535" s="1">
        <v>0</v>
      </c>
      <c r="E1535" s="1">
        <v>0</v>
      </c>
      <c r="F1535" s="1">
        <v>0</v>
      </c>
      <c r="G1535" s="2">
        <f t="shared" si="34"/>
        <v>1156.4000000000001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20650</v>
      </c>
      <c r="D1536" s="1">
        <v>0</v>
      </c>
      <c r="E1536" s="1">
        <v>0</v>
      </c>
      <c r="F1536" s="1">
        <v>0</v>
      </c>
      <c r="G1536" s="2">
        <f t="shared" si="34"/>
        <v>1177.05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79932</v>
      </c>
      <c r="D1560" s="1">
        <v>0</v>
      </c>
      <c r="E1560" s="1">
        <v>0</v>
      </c>
      <c r="F1560" s="1">
        <v>0</v>
      </c>
      <c r="G1560" s="2">
        <f t="shared" si="34"/>
        <v>6474.49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79932</v>
      </c>
      <c r="D1561" s="1">
        <v>0</v>
      </c>
      <c r="E1561" s="1">
        <v>0</v>
      </c>
      <c r="F1561" s="1">
        <v>0</v>
      </c>
      <c r="G1561" s="2">
        <f t="shared" si="34"/>
        <v>6554.42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73241</v>
      </c>
      <c r="D1565" s="1">
        <v>0</v>
      </c>
      <c r="E1565" s="1">
        <v>0</v>
      </c>
      <c r="F1565" s="1">
        <v>0</v>
      </c>
      <c r="G1565" s="2">
        <f t="shared" si="34"/>
        <v>6298.73</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73241</v>
      </c>
      <c r="D1566" s="1">
        <v>0</v>
      </c>
      <c r="E1566" s="1">
        <v>0</v>
      </c>
      <c r="F1566" s="1">
        <v>0</v>
      </c>
      <c r="G1566" s="2">
        <f t="shared" si="34"/>
        <v>6371.97</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7751204</v>
      </c>
      <c r="D1576" s="1">
        <v>0</v>
      </c>
      <c r="E1576" s="1">
        <v>0</v>
      </c>
      <c r="F1576" s="1">
        <v>0</v>
      </c>
      <c r="G1576" s="2">
        <f t="shared" si="34"/>
        <v>751866.79</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3125827</v>
      </c>
      <c r="D1578" s="1">
        <v>0</v>
      </c>
      <c r="E1578" s="1">
        <v>0</v>
      </c>
      <c r="F1578" s="1">
        <v>0</v>
      </c>
      <c r="G1578" s="2">
        <f t="shared" si="34"/>
        <v>309456.87</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4625377</v>
      </c>
      <c r="D1580" s="13">
        <v>0</v>
      </c>
      <c r="E1580" s="13">
        <v>0</v>
      </c>
      <c r="F1580" s="13">
        <v>0</v>
      </c>
      <c r="G1580" s="14">
        <f t="shared" si="34"/>
        <v>467163.08</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zoomScale="170" zoomScaleNormal="17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33976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22"/>
      <c r="F10" s="313" t="s">
        <v>36</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31" t="s">
        <v>41</v>
      </c>
      <c r="C15" s="332"/>
      <c r="D15" s="332"/>
      <c r="E15" s="332"/>
      <c r="F15" s="333"/>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45650638.950000003</v>
      </c>
      <c r="I16" s="172">
        <f>'PR-RAS'!E6</f>
        <v>46038041.409999996</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46369694.210000001</v>
      </c>
      <c r="I17" s="172">
        <f>'PR-RAS'!E151</f>
        <v>47880469.43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3253745.64</v>
      </c>
      <c r="I19" s="173">
        <f>'PR-RAS'!E646</f>
        <v>5581863.7300000004</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63042582.619999997</v>
      </c>
      <c r="I20" s="175">
        <f>BILANCA!E7</f>
        <v>61495239.090000004</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7482016.5</v>
      </c>
      <c r="I21" s="177">
        <f>BILANCA!E68</f>
        <v>6531516.8300000001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9693708.9199999999</v>
      </c>
      <c r="I22" s="177">
        <f>BILANCA!E176</f>
        <v>11103900.210000001</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60830890.200000003</v>
      </c>
      <c r="I23" s="179">
        <f>BILANCA!E237</f>
        <v>56922855.710000001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52486377.390000001</v>
      </c>
      <c r="I28" s="181">
        <f>'RAS-funkcijski'!E141</f>
        <v>48584462.140000001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9693708.9199999999</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11103900.210000001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3352696.14</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7751204.0700000003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formatCells="0" formatColumns="0" formatRows="0" insertColumns="0" insertRows="0" insertHyperlinks="0" deleteColumns="0" deleteRows="0" selectLockedCells="1" sort="0" autoFilter="0" pivotTables="0"/>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6" zoomScale="180" zoomScaleNormal="180" workbookViewId="0">
      <selection activeCell="D652" sqref="D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4" width="14.42578125" style="66" customWidth="1"/>
    <col min="15"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45650638.950000003</v>
      </c>
      <c r="E6" s="53">
        <f>E7+E44+E50+E82+E106+E124+E133+E139</f>
        <v>46038041.409999996</v>
      </c>
      <c r="F6" s="54">
        <f t="shared" ref="F6:F131" si="0">IF(D6&lt;&gt;0,IF(E6/D6&gt;=100,"&gt;&gt;100",E6/D6*100),"-")</f>
        <v>100.8</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1981017.84</v>
      </c>
      <c r="E50" s="53">
        <f>E51+E54+E59+E62+E65+E68+E71+E74+E77</f>
        <v>1725640.56</v>
      </c>
      <c r="F50" s="54">
        <f t="shared" si="0"/>
        <v>87.1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70000</v>
      </c>
      <c r="E59" s="53">
        <f t="shared" si="12"/>
        <v>0</v>
      </c>
      <c r="F59" s="54">
        <f t="shared" si="0"/>
        <v>0</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70000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216419.79</v>
      </c>
      <c r="F68" s="54" t="str">
        <f t="shared" si="0"/>
        <v>-</v>
      </c>
    </row>
    <row r="69" spans="1:6" ht="12.75" customHeight="1" x14ac:dyDescent="0.2">
      <c r="A69" s="55" t="s">
        <v>181</v>
      </c>
      <c r="B69" s="87" t="s">
        <v>182</v>
      </c>
      <c r="C69" s="52" t="s">
        <v>181</v>
      </c>
      <c r="D69" s="244">
        <v>0</v>
      </c>
      <c r="E69" s="244">
        <v>209882.29</v>
      </c>
      <c r="F69" s="54" t="str">
        <f t="shared" si="0"/>
        <v>-</v>
      </c>
    </row>
    <row r="70" spans="1:6" ht="24" x14ac:dyDescent="0.2">
      <c r="A70" s="55" t="s">
        <v>183</v>
      </c>
      <c r="B70" s="87" t="s">
        <v>184</v>
      </c>
      <c r="C70" s="52" t="s">
        <v>183</v>
      </c>
      <c r="D70" s="244"/>
      <c r="E70" s="244">
        <v>6537.5</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1655297.16</v>
      </c>
      <c r="E74" s="53">
        <f t="shared" si="17"/>
        <v>1509220.77</v>
      </c>
      <c r="F74" s="54">
        <f t="shared" si="0"/>
        <v>91.2</v>
      </c>
    </row>
    <row r="75" spans="1:6" ht="12.75" customHeight="1" x14ac:dyDescent="0.2">
      <c r="A75" s="55" t="s">
        <v>193</v>
      </c>
      <c r="B75" s="87" t="s">
        <v>194</v>
      </c>
      <c r="C75" s="52" t="s">
        <v>193</v>
      </c>
      <c r="D75" s="244">
        <v>1655297.16</v>
      </c>
      <c r="E75" s="244">
        <v>1509220.77</v>
      </c>
      <c r="F75" s="54">
        <f t="shared" si="0"/>
        <v>91.2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255720.68</v>
      </c>
      <c r="E77" s="53">
        <f t="shared" si="18"/>
        <v>0</v>
      </c>
      <c r="F77" s="54">
        <f t="shared" si="0"/>
        <v>0</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180337.03</v>
      </c>
      <c r="E80" s="244">
        <v>0</v>
      </c>
      <c r="F80" s="54">
        <f t="shared" si="0"/>
        <v>0</v>
      </c>
    </row>
    <row r="81" spans="1:6" ht="24" x14ac:dyDescent="0.2">
      <c r="A81" s="55">
        <v>6394</v>
      </c>
      <c r="B81" s="87" t="s">
        <v>205</v>
      </c>
      <c r="C81" s="52" t="s">
        <v>206</v>
      </c>
      <c r="D81" s="244">
        <v>75383.649999999994</v>
      </c>
      <c r="E81" s="244">
        <v>0</v>
      </c>
      <c r="F81" s="54">
        <f t="shared" si="0"/>
        <v>0</v>
      </c>
    </row>
    <row r="82" spans="1:6" ht="12.75" customHeight="1" x14ac:dyDescent="0.2">
      <c r="A82" s="55">
        <v>64</v>
      </c>
      <c r="B82" s="87" t="s">
        <v>207</v>
      </c>
      <c r="C82" s="52" t="s">
        <v>208</v>
      </c>
      <c r="D82" s="53">
        <f t="shared" ref="D82:E82" si="19">D83+D91+D98</f>
        <v>914.67</v>
      </c>
      <c r="E82" s="53">
        <f t="shared" si="19"/>
        <v>7.69</v>
      </c>
      <c r="F82" s="54">
        <f t="shared" si="0"/>
        <v>0.8</v>
      </c>
    </row>
    <row r="83" spans="1:6" ht="12.75" customHeight="1" x14ac:dyDescent="0.2">
      <c r="A83" s="55">
        <v>641</v>
      </c>
      <c r="B83" s="87" t="s">
        <v>209</v>
      </c>
      <c r="C83" s="52" t="s">
        <v>210</v>
      </c>
      <c r="D83" s="53">
        <f t="shared" ref="D83:E83" si="20">SUM(D84:D90)</f>
        <v>914.67</v>
      </c>
      <c r="E83" s="53">
        <f t="shared" si="20"/>
        <v>7.69</v>
      </c>
      <c r="F83" s="54">
        <f t="shared" si="0"/>
        <v>0.8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20.99</v>
      </c>
      <c r="E85" s="244">
        <v>7.69</v>
      </c>
      <c r="F85" s="54">
        <f t="shared" si="0"/>
        <v>36.6</v>
      </c>
    </row>
    <row r="86" spans="1:6" ht="12.75" customHeight="1" x14ac:dyDescent="0.2">
      <c r="A86" s="55">
        <v>6414</v>
      </c>
      <c r="B86" s="87" t="s">
        <v>215</v>
      </c>
      <c r="C86" s="52" t="s">
        <v>216</v>
      </c>
      <c r="D86" s="244">
        <v>893.68</v>
      </c>
      <c r="E86" s="244">
        <v>0</v>
      </c>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1023672.12</v>
      </c>
      <c r="E106" s="53">
        <f t="shared" si="23"/>
        <v>906426.63</v>
      </c>
      <c r="F106" s="54">
        <f t="shared" si="0"/>
        <v>88.5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1023672.12</v>
      </c>
      <c r="E112" s="53">
        <f t="shared" si="25"/>
        <v>906426.63</v>
      </c>
      <c r="F112" s="54">
        <f t="shared" si="0"/>
        <v>88.5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1023672.12</v>
      </c>
      <c r="E117" s="244">
        <v>906426.63</v>
      </c>
      <c r="F117" s="54">
        <f t="shared" si="0"/>
        <v>88.5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4451309.55</v>
      </c>
      <c r="E124" s="53">
        <f t="shared" si="27"/>
        <v>3554653.13</v>
      </c>
      <c r="F124" s="54">
        <f t="shared" si="0"/>
        <v>79.900000000000006</v>
      </c>
    </row>
    <row r="125" spans="1:6" ht="12.75" customHeight="1" x14ac:dyDescent="0.2">
      <c r="A125" s="55">
        <v>661</v>
      </c>
      <c r="B125" s="88" t="s">
        <v>293</v>
      </c>
      <c r="C125" s="52" t="s">
        <v>294</v>
      </c>
      <c r="D125" s="53">
        <f t="shared" ref="D125:E125" si="28">SUM(D126:D127)</f>
        <v>4321325.55</v>
      </c>
      <c r="E125" s="53">
        <f t="shared" si="28"/>
        <v>3444653.13</v>
      </c>
      <c r="F125" s="54">
        <f t="shared" si="0"/>
        <v>79.7</v>
      </c>
    </row>
    <row r="126" spans="1:6" ht="12.75" customHeight="1" x14ac:dyDescent="0.2">
      <c r="A126" s="55">
        <v>6614</v>
      </c>
      <c r="B126" s="88" t="s">
        <v>295</v>
      </c>
      <c r="C126" s="52" t="s">
        <v>296</v>
      </c>
      <c r="D126" s="244">
        <v>1880655</v>
      </c>
      <c r="E126" s="244">
        <v>1941920.11</v>
      </c>
      <c r="F126" s="54">
        <f t="shared" si="0"/>
        <v>103.3</v>
      </c>
    </row>
    <row r="127" spans="1:6" ht="12.75" customHeight="1" x14ac:dyDescent="0.2">
      <c r="A127" s="55">
        <v>6615</v>
      </c>
      <c r="B127" s="88" t="s">
        <v>297</v>
      </c>
      <c r="C127" s="52" t="s">
        <v>298</v>
      </c>
      <c r="D127" s="244">
        <v>2440670.5499999998</v>
      </c>
      <c r="E127" s="244">
        <v>1502733.02</v>
      </c>
      <c r="F127" s="54">
        <f t="shared" si="0"/>
        <v>61.6</v>
      </c>
    </row>
    <row r="128" spans="1:6" ht="24" x14ac:dyDescent="0.2">
      <c r="A128" s="55">
        <v>663</v>
      </c>
      <c r="B128" s="233" t="s">
        <v>299</v>
      </c>
      <c r="C128" s="52" t="s">
        <v>300</v>
      </c>
      <c r="D128" s="53">
        <f t="shared" ref="D128:E128" si="29">SUM(D129:D132)</f>
        <v>129984</v>
      </c>
      <c r="E128" s="53">
        <f t="shared" si="29"/>
        <v>110000</v>
      </c>
      <c r="F128" s="54">
        <f t="shared" si="0"/>
        <v>84.6</v>
      </c>
    </row>
    <row r="129" spans="1:6" ht="12.75" customHeight="1" x14ac:dyDescent="0.2">
      <c r="A129" s="55">
        <v>6631</v>
      </c>
      <c r="B129" s="88" t="s">
        <v>301</v>
      </c>
      <c r="C129" s="52" t="s">
        <v>302</v>
      </c>
      <c r="D129" s="244">
        <v>129984</v>
      </c>
      <c r="E129" s="244"/>
      <c r="F129" s="54">
        <f t="shared" si="0"/>
        <v>0</v>
      </c>
    </row>
    <row r="130" spans="1:6" ht="12.75" customHeight="1" x14ac:dyDescent="0.2">
      <c r="A130" s="55">
        <v>6632</v>
      </c>
      <c r="B130" s="234" t="s">
        <v>303</v>
      </c>
      <c r="C130" s="52" t="s">
        <v>304</v>
      </c>
      <c r="D130" s="244"/>
      <c r="E130" s="244">
        <v>110000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38190377.270000003</v>
      </c>
      <c r="E133" s="53">
        <f t="shared" si="30"/>
        <v>39847731.560000002</v>
      </c>
      <c r="F133" s="54">
        <f t="shared" ref="F133:F223" si="31">IF(D133&lt;&gt;0,IF(E133/D133&gt;=100,"&gt;&gt;100",E133/D133*100),"-")</f>
        <v>104.3</v>
      </c>
    </row>
    <row r="134" spans="1:6" ht="24" x14ac:dyDescent="0.2">
      <c r="A134" s="55">
        <v>671</v>
      </c>
      <c r="B134" s="234" t="s">
        <v>311</v>
      </c>
      <c r="C134" s="52" t="s">
        <v>312</v>
      </c>
      <c r="D134" s="53">
        <f t="shared" ref="D134:E134" si="32">SUM(D135:D137)</f>
        <v>1781942.87</v>
      </c>
      <c r="E134" s="53">
        <f t="shared" si="32"/>
        <v>1987610</v>
      </c>
      <c r="F134" s="54">
        <f t="shared" si="31"/>
        <v>111.5</v>
      </c>
    </row>
    <row r="135" spans="1:6" ht="12.75" customHeight="1" x14ac:dyDescent="0.2">
      <c r="A135" s="55">
        <v>6711</v>
      </c>
      <c r="B135" s="87" t="s">
        <v>313</v>
      </c>
      <c r="C135" s="52" t="s">
        <v>314</v>
      </c>
      <c r="D135" s="244">
        <v>854400</v>
      </c>
      <c r="E135" s="244">
        <v>1448735</v>
      </c>
      <c r="F135" s="54">
        <f t="shared" si="31"/>
        <v>169.6</v>
      </c>
    </row>
    <row r="136" spans="1:6" ht="24" x14ac:dyDescent="0.2">
      <c r="A136" s="55">
        <v>6712</v>
      </c>
      <c r="B136" s="234" t="s">
        <v>315</v>
      </c>
      <c r="C136" s="52" t="s">
        <v>316</v>
      </c>
      <c r="D136" s="244">
        <v>927542.87</v>
      </c>
      <c r="E136" s="244">
        <v>538875</v>
      </c>
      <c r="F136" s="54">
        <f t="shared" si="31"/>
        <v>58.1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36408434.399999999</v>
      </c>
      <c r="E138" s="244">
        <v>37860121.560000002</v>
      </c>
      <c r="F138" s="54">
        <f t="shared" si="31"/>
        <v>104</v>
      </c>
    </row>
    <row r="139" spans="1:6" ht="12.75" customHeight="1" x14ac:dyDescent="0.2">
      <c r="A139" s="55">
        <v>68</v>
      </c>
      <c r="B139" s="87" t="s">
        <v>321</v>
      </c>
      <c r="C139" s="52" t="s">
        <v>322</v>
      </c>
      <c r="D139" s="53">
        <f t="shared" ref="D139:E139" si="33">D140+D150</f>
        <v>3347.5</v>
      </c>
      <c r="E139" s="53">
        <f t="shared" si="33"/>
        <v>3581.84</v>
      </c>
      <c r="F139" s="54">
        <f t="shared" si="31"/>
        <v>107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3347.5</v>
      </c>
      <c r="E150" s="244">
        <v>3581.84</v>
      </c>
      <c r="F150" s="54">
        <f t="shared" si="31"/>
        <v>107</v>
      </c>
    </row>
    <row r="151" spans="1:6" ht="12.75" customHeight="1" x14ac:dyDescent="0.2">
      <c r="A151" s="55">
        <v>3</v>
      </c>
      <c r="B151" s="87" t="s">
        <v>345</v>
      </c>
      <c r="C151" s="52" t="s">
        <v>53</v>
      </c>
      <c r="D151" s="53">
        <f t="shared" ref="D151:E151" si="35">D152+D163+D196+D215+D224+D252+D263</f>
        <v>46369694.210000001</v>
      </c>
      <c r="E151" s="53">
        <f t="shared" si="35"/>
        <v>47880469.43</v>
      </c>
      <c r="F151" s="54">
        <f t="shared" si="31"/>
        <v>103.3</v>
      </c>
    </row>
    <row r="152" spans="1:6" ht="12.75" customHeight="1" x14ac:dyDescent="0.2">
      <c r="A152" s="55">
        <v>31</v>
      </c>
      <c r="B152" s="87" t="s">
        <v>346</v>
      </c>
      <c r="C152" s="52" t="s">
        <v>35</v>
      </c>
      <c r="D152" s="53">
        <f t="shared" ref="D152:E152" si="36">D153+D158+D159</f>
        <v>34664142.140000001</v>
      </c>
      <c r="E152" s="53">
        <f t="shared" si="36"/>
        <v>35282655.219999999</v>
      </c>
      <c r="F152" s="54">
        <f t="shared" si="31"/>
        <v>101.8</v>
      </c>
    </row>
    <row r="153" spans="1:6" ht="12.75" customHeight="1" x14ac:dyDescent="0.2">
      <c r="A153" s="55">
        <v>311</v>
      </c>
      <c r="B153" s="87" t="s">
        <v>347</v>
      </c>
      <c r="C153" s="52" t="s">
        <v>348</v>
      </c>
      <c r="D153" s="53">
        <f t="shared" ref="D153:E153" si="37">SUM(D154:D157)</f>
        <v>29193520.690000001</v>
      </c>
      <c r="E153" s="53">
        <f t="shared" si="37"/>
        <v>29710739.16</v>
      </c>
      <c r="F153" s="54">
        <f t="shared" si="31"/>
        <v>101.8</v>
      </c>
    </row>
    <row r="154" spans="1:6" ht="12.75" customHeight="1" x14ac:dyDescent="0.2">
      <c r="A154" s="55">
        <v>3111</v>
      </c>
      <c r="B154" s="87" t="s">
        <v>349</v>
      </c>
      <c r="C154" s="52" t="s">
        <v>350</v>
      </c>
      <c r="D154" s="244">
        <v>29193520.690000001</v>
      </c>
      <c r="E154" s="244">
        <v>29710739.16</v>
      </c>
      <c r="F154" s="54">
        <f t="shared" si="31"/>
        <v>101.8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1216743</v>
      </c>
      <c r="E158" s="244">
        <v>1266401.42</v>
      </c>
      <c r="F158" s="54">
        <f t="shared" si="31"/>
        <v>104.1</v>
      </c>
    </row>
    <row r="159" spans="1:6" ht="12.75" customHeight="1" x14ac:dyDescent="0.2">
      <c r="A159" s="55">
        <v>313</v>
      </c>
      <c r="B159" s="87" t="s">
        <v>359</v>
      </c>
      <c r="C159" s="52" t="s">
        <v>360</v>
      </c>
      <c r="D159" s="53">
        <f t="shared" ref="D159:E159" si="38">SUM(D160:D162)</f>
        <v>4253878.45</v>
      </c>
      <c r="E159" s="53">
        <f t="shared" si="38"/>
        <v>4305514.6399999997</v>
      </c>
      <c r="F159" s="54">
        <f t="shared" si="31"/>
        <v>101.2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4253878.45</v>
      </c>
      <c r="E161" s="244">
        <v>4305514.6399999997</v>
      </c>
      <c r="F161" s="54">
        <f t="shared" si="31"/>
        <v>101.2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11645278.380000001</v>
      </c>
      <c r="E163" s="53">
        <f t="shared" si="39"/>
        <v>12333421.4</v>
      </c>
      <c r="F163" s="54">
        <f t="shared" si="31"/>
        <v>105.9</v>
      </c>
    </row>
    <row r="164" spans="1:6" ht="12.75" customHeight="1" x14ac:dyDescent="0.2">
      <c r="A164" s="55">
        <v>321</v>
      </c>
      <c r="B164" s="87" t="s">
        <v>368</v>
      </c>
      <c r="C164" s="52" t="s">
        <v>369</v>
      </c>
      <c r="D164" s="53">
        <f t="shared" ref="D164:E164" si="40">SUM(D165:D168)</f>
        <v>1143694</v>
      </c>
      <c r="E164" s="53">
        <f t="shared" si="40"/>
        <v>1285195.6100000001</v>
      </c>
      <c r="F164" s="54">
        <f t="shared" si="31"/>
        <v>112.4</v>
      </c>
    </row>
    <row r="165" spans="1:6" ht="12.75" customHeight="1" x14ac:dyDescent="0.2">
      <c r="A165" s="55">
        <v>3211</v>
      </c>
      <c r="B165" s="87" t="s">
        <v>370</v>
      </c>
      <c r="C165" s="52" t="s">
        <v>371</v>
      </c>
      <c r="D165" s="244">
        <v>8198</v>
      </c>
      <c r="E165" s="244">
        <v>16705.43</v>
      </c>
      <c r="F165" s="54">
        <f t="shared" si="31"/>
        <v>203.8</v>
      </c>
    </row>
    <row r="166" spans="1:6" ht="12.75" customHeight="1" x14ac:dyDescent="0.2">
      <c r="A166" s="55">
        <v>3212</v>
      </c>
      <c r="B166" s="87" t="s">
        <v>372</v>
      </c>
      <c r="C166" s="52" t="s">
        <v>373</v>
      </c>
      <c r="D166" s="244">
        <v>1111832</v>
      </c>
      <c r="E166" s="244">
        <v>1196992.18</v>
      </c>
      <c r="F166" s="54">
        <f t="shared" si="31"/>
        <v>107.7</v>
      </c>
    </row>
    <row r="167" spans="1:6" ht="12.75" customHeight="1" x14ac:dyDescent="0.2">
      <c r="A167" s="55">
        <v>3213</v>
      </c>
      <c r="B167" s="87" t="s">
        <v>374</v>
      </c>
      <c r="C167" s="52" t="s">
        <v>375</v>
      </c>
      <c r="D167" s="244">
        <v>23664</v>
      </c>
      <c r="E167" s="244">
        <v>71498</v>
      </c>
      <c r="F167" s="54">
        <f t="shared" si="31"/>
        <v>302.10000000000002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4671930</v>
      </c>
      <c r="E169" s="53">
        <f t="shared" si="41"/>
        <v>4952911.91</v>
      </c>
      <c r="F169" s="54">
        <f t="shared" si="31"/>
        <v>106</v>
      </c>
    </row>
    <row r="170" spans="1:6" ht="12.75" customHeight="1" x14ac:dyDescent="0.2">
      <c r="A170" s="55">
        <v>3221</v>
      </c>
      <c r="B170" s="87" t="s">
        <v>380</v>
      </c>
      <c r="C170" s="52" t="s">
        <v>381</v>
      </c>
      <c r="D170" s="244">
        <v>283065</v>
      </c>
      <c r="E170" s="244">
        <v>240895.57</v>
      </c>
      <c r="F170" s="54">
        <f t="shared" si="31"/>
        <v>85.1</v>
      </c>
    </row>
    <row r="171" spans="1:6" ht="12.75" customHeight="1" x14ac:dyDescent="0.2">
      <c r="A171" s="55">
        <v>3222</v>
      </c>
      <c r="B171" s="87" t="s">
        <v>382</v>
      </c>
      <c r="C171" s="52" t="s">
        <v>383</v>
      </c>
      <c r="D171" s="244">
        <v>2491635</v>
      </c>
      <c r="E171" s="244">
        <v>2554279.75</v>
      </c>
      <c r="F171" s="54">
        <f t="shared" si="31"/>
        <v>102.5</v>
      </c>
    </row>
    <row r="172" spans="1:6" ht="12.75" customHeight="1" x14ac:dyDescent="0.2">
      <c r="A172" s="55">
        <v>3223</v>
      </c>
      <c r="B172" s="87" t="s">
        <v>384</v>
      </c>
      <c r="C172" s="52" t="s">
        <v>385</v>
      </c>
      <c r="D172" s="244">
        <v>1696632</v>
      </c>
      <c r="E172" s="244">
        <v>1849069.83</v>
      </c>
      <c r="F172" s="54">
        <f t="shared" si="31"/>
        <v>109</v>
      </c>
    </row>
    <row r="173" spans="1:6" ht="12.75" customHeight="1" x14ac:dyDescent="0.2">
      <c r="A173" s="55">
        <v>3224</v>
      </c>
      <c r="B173" s="87" t="s">
        <v>386</v>
      </c>
      <c r="C173" s="52" t="s">
        <v>387</v>
      </c>
      <c r="D173" s="244">
        <v>79467</v>
      </c>
      <c r="E173" s="244">
        <v>20873.43</v>
      </c>
      <c r="F173" s="54">
        <f t="shared" si="31"/>
        <v>26.3</v>
      </c>
    </row>
    <row r="174" spans="1:6" ht="12.75" customHeight="1" x14ac:dyDescent="0.2">
      <c r="A174" s="55">
        <v>3225</v>
      </c>
      <c r="B174" s="87" t="s">
        <v>388</v>
      </c>
      <c r="C174" s="52" t="s">
        <v>389</v>
      </c>
      <c r="D174" s="244">
        <v>121131</v>
      </c>
      <c r="E174" s="244">
        <v>209262.07999999999</v>
      </c>
      <c r="F174" s="54">
        <f t="shared" si="31"/>
        <v>172.8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0</v>
      </c>
      <c r="E176" s="244">
        <v>78531.25</v>
      </c>
      <c r="F176" s="54" t="str">
        <f t="shared" si="31"/>
        <v>-</v>
      </c>
    </row>
    <row r="177" spans="1:6" ht="12.75" customHeight="1" x14ac:dyDescent="0.2">
      <c r="A177" s="55">
        <v>323</v>
      </c>
      <c r="B177" s="87" t="s">
        <v>394</v>
      </c>
      <c r="C177" s="52" t="s">
        <v>395</v>
      </c>
      <c r="D177" s="53">
        <f t="shared" ref="D177:E177" si="42">SUM(D178:D186)</f>
        <v>5278596.0999999996</v>
      </c>
      <c r="E177" s="53">
        <f t="shared" si="42"/>
        <v>5604673.0999999996</v>
      </c>
      <c r="F177" s="54">
        <f t="shared" si="31"/>
        <v>106.2</v>
      </c>
    </row>
    <row r="178" spans="1:6" ht="12.75" customHeight="1" x14ac:dyDescent="0.2">
      <c r="A178" s="55">
        <v>3231</v>
      </c>
      <c r="B178" s="87" t="s">
        <v>396</v>
      </c>
      <c r="C178" s="52" t="s">
        <v>397</v>
      </c>
      <c r="D178" s="244">
        <v>767033.1</v>
      </c>
      <c r="E178" s="244">
        <v>697773.12</v>
      </c>
      <c r="F178" s="54">
        <f t="shared" si="31"/>
        <v>91</v>
      </c>
    </row>
    <row r="179" spans="1:6" ht="12.75" customHeight="1" x14ac:dyDescent="0.2">
      <c r="A179" s="55">
        <v>3232</v>
      </c>
      <c r="B179" s="87" t="s">
        <v>398</v>
      </c>
      <c r="C179" s="52" t="s">
        <v>399</v>
      </c>
      <c r="D179" s="244">
        <v>1147875</v>
      </c>
      <c r="E179" s="244">
        <v>1135639.8999999999</v>
      </c>
      <c r="F179" s="54">
        <f t="shared" si="31"/>
        <v>98.9</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820888</v>
      </c>
      <c r="E181" s="244">
        <v>1382009.19</v>
      </c>
      <c r="F181" s="54">
        <f t="shared" si="31"/>
        <v>168.4</v>
      </c>
    </row>
    <row r="182" spans="1:6" ht="12.75" customHeight="1" x14ac:dyDescent="0.2">
      <c r="A182" s="55">
        <v>3235</v>
      </c>
      <c r="B182" s="87" t="s">
        <v>404</v>
      </c>
      <c r="C182" s="52" t="s">
        <v>405</v>
      </c>
      <c r="D182" s="244">
        <v>171858</v>
      </c>
      <c r="E182" s="244">
        <v>211553.75</v>
      </c>
      <c r="F182" s="54">
        <f t="shared" si="31"/>
        <v>123.1</v>
      </c>
    </row>
    <row r="183" spans="1:6" ht="12.75" customHeight="1" x14ac:dyDescent="0.2">
      <c r="A183" s="55">
        <v>3236</v>
      </c>
      <c r="B183" s="87" t="s">
        <v>406</v>
      </c>
      <c r="C183" s="52" t="s">
        <v>407</v>
      </c>
      <c r="D183" s="244">
        <v>1272218</v>
      </c>
      <c r="E183" s="244">
        <v>1428805.62</v>
      </c>
      <c r="F183" s="54">
        <f t="shared" si="31"/>
        <v>112.3</v>
      </c>
    </row>
    <row r="184" spans="1:6" ht="12.75" customHeight="1" x14ac:dyDescent="0.2">
      <c r="A184" s="55">
        <v>3237</v>
      </c>
      <c r="B184" s="87" t="s">
        <v>408</v>
      </c>
      <c r="C184" s="52" t="s">
        <v>409</v>
      </c>
      <c r="D184" s="244">
        <v>500106</v>
      </c>
      <c r="E184" s="244">
        <v>138109.01</v>
      </c>
      <c r="F184" s="54">
        <f t="shared" si="31"/>
        <v>27.6</v>
      </c>
    </row>
    <row r="185" spans="1:6" ht="12.75" customHeight="1" x14ac:dyDescent="0.2">
      <c r="A185" s="55">
        <v>3238</v>
      </c>
      <c r="B185" s="87" t="s">
        <v>410</v>
      </c>
      <c r="C185" s="52" t="s">
        <v>411</v>
      </c>
      <c r="D185" s="244">
        <v>565145</v>
      </c>
      <c r="E185" s="244">
        <v>571621.28</v>
      </c>
      <c r="F185" s="54">
        <f t="shared" si="31"/>
        <v>101.1</v>
      </c>
    </row>
    <row r="186" spans="1:6" ht="12.75" customHeight="1" x14ac:dyDescent="0.2">
      <c r="A186" s="55">
        <v>3239</v>
      </c>
      <c r="B186" s="87" t="s">
        <v>412</v>
      </c>
      <c r="C186" s="52" t="s">
        <v>413</v>
      </c>
      <c r="D186" s="244">
        <v>33473</v>
      </c>
      <c r="E186" s="244">
        <v>39161.230000000003</v>
      </c>
      <c r="F186" s="54">
        <f t="shared" si="31"/>
        <v>117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551058.28</v>
      </c>
      <c r="E188" s="53">
        <f t="shared" si="43"/>
        <v>490640.78</v>
      </c>
      <c r="F188" s="54">
        <f t="shared" si="31"/>
        <v>89</v>
      </c>
    </row>
    <row r="189" spans="1:6" ht="12.75" customHeight="1" x14ac:dyDescent="0.2">
      <c r="A189" s="55">
        <v>3291</v>
      </c>
      <c r="B189" s="234" t="s">
        <v>418</v>
      </c>
      <c r="C189" s="52" t="s">
        <v>419</v>
      </c>
      <c r="D189" s="244">
        <v>69512.28</v>
      </c>
      <c r="E189" s="244">
        <v>66797.53</v>
      </c>
      <c r="F189" s="54">
        <f t="shared" si="31"/>
        <v>96.1</v>
      </c>
    </row>
    <row r="190" spans="1:6" ht="12.75" customHeight="1" x14ac:dyDescent="0.2">
      <c r="A190" s="55">
        <v>3292</v>
      </c>
      <c r="B190" s="87" t="s">
        <v>420</v>
      </c>
      <c r="C190" s="52" t="s">
        <v>421</v>
      </c>
      <c r="D190" s="244">
        <v>147092</v>
      </c>
      <c r="E190" s="244">
        <v>129113.7</v>
      </c>
      <c r="F190" s="54">
        <f t="shared" si="31"/>
        <v>87.8</v>
      </c>
    </row>
    <row r="191" spans="1:6" ht="12.75" customHeight="1" x14ac:dyDescent="0.2">
      <c r="A191" s="55">
        <v>3293</v>
      </c>
      <c r="B191" s="87" t="s">
        <v>422</v>
      </c>
      <c r="C191" s="52" t="s">
        <v>423</v>
      </c>
      <c r="D191" s="244">
        <v>10206</v>
      </c>
      <c r="E191" s="244">
        <v>3176.13</v>
      </c>
      <c r="F191" s="54">
        <f t="shared" si="31"/>
        <v>31.1</v>
      </c>
    </row>
    <row r="192" spans="1:6" ht="12.75" customHeight="1" x14ac:dyDescent="0.2">
      <c r="A192" s="55">
        <v>3294</v>
      </c>
      <c r="B192" s="87" t="s">
        <v>424</v>
      </c>
      <c r="C192" s="52" t="s">
        <v>425</v>
      </c>
      <c r="D192" s="244">
        <v>15346</v>
      </c>
      <c r="E192" s="244">
        <v>15996</v>
      </c>
      <c r="F192" s="54">
        <f t="shared" si="31"/>
        <v>104.2</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308902</v>
      </c>
      <c r="E195" s="244">
        <v>275557.42</v>
      </c>
      <c r="F195" s="54">
        <f t="shared" si="31"/>
        <v>89.2</v>
      </c>
    </row>
    <row r="196" spans="1:6" ht="12.75" customHeight="1" x14ac:dyDescent="0.2">
      <c r="A196" s="55">
        <v>34</v>
      </c>
      <c r="B196" s="234" t="s">
        <v>432</v>
      </c>
      <c r="C196" s="52" t="s">
        <v>433</v>
      </c>
      <c r="D196" s="53">
        <f t="shared" ref="D196:E196" si="44">D197+D202+D210</f>
        <v>55273.69</v>
      </c>
      <c r="E196" s="53">
        <f t="shared" si="44"/>
        <v>92361.65</v>
      </c>
      <c r="F196" s="54">
        <f t="shared" si="31"/>
        <v>167.1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22907.31</v>
      </c>
      <c r="E202" s="53">
        <f t="shared" si="46"/>
        <v>74863.88</v>
      </c>
      <c r="F202" s="54">
        <f t="shared" si="31"/>
        <v>326.8</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22907.31</v>
      </c>
      <c r="E205" s="244">
        <v>74863.88</v>
      </c>
      <c r="F205" s="54">
        <f t="shared" si="31"/>
        <v>326.8</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32366.38</v>
      </c>
      <c r="E210" s="53">
        <f t="shared" si="47"/>
        <v>17497.77</v>
      </c>
      <c r="F210" s="54">
        <f t="shared" si="31"/>
        <v>54.1</v>
      </c>
    </row>
    <row r="211" spans="1:6" ht="12.75" customHeight="1" x14ac:dyDescent="0.2">
      <c r="A211" s="55">
        <v>3431</v>
      </c>
      <c r="B211" s="234" t="s">
        <v>462</v>
      </c>
      <c r="C211" s="52" t="s">
        <v>463</v>
      </c>
      <c r="D211" s="244">
        <v>32366.38</v>
      </c>
      <c r="E211" s="244">
        <v>17336.150000000001</v>
      </c>
      <c r="F211" s="54">
        <f t="shared" si="31"/>
        <v>53.6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0</v>
      </c>
      <c r="E213" s="244">
        <v>161.62</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170000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170000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170000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5000</v>
      </c>
      <c r="E263" s="53">
        <f t="shared" si="68"/>
        <v>2031.16</v>
      </c>
      <c r="F263" s="54">
        <f t="shared" ref="F263:F267" si="69">IF(D263&lt;&gt;0,IF(E263/D263&gt;=100,"&gt;&gt;100",E263/D263*100),"-")</f>
        <v>40.6</v>
      </c>
    </row>
    <row r="264" spans="1:6" ht="12.75" customHeight="1" x14ac:dyDescent="0.2">
      <c r="A264" s="55">
        <v>381</v>
      </c>
      <c r="B264" s="87" t="s">
        <v>564</v>
      </c>
      <c r="C264" s="52" t="s">
        <v>565</v>
      </c>
      <c r="D264" s="53">
        <f t="shared" ref="D264:E264" si="70">SUM(D265:D267)</f>
        <v>5000</v>
      </c>
      <c r="E264" s="53">
        <f t="shared" si="70"/>
        <v>0</v>
      </c>
      <c r="F264" s="54">
        <f t="shared" si="69"/>
        <v>0</v>
      </c>
    </row>
    <row r="265" spans="1:6" ht="12.75" customHeight="1" x14ac:dyDescent="0.2">
      <c r="A265" s="55">
        <v>3811</v>
      </c>
      <c r="B265" s="87" t="s">
        <v>566</v>
      </c>
      <c r="C265" s="52" t="s">
        <v>567</v>
      </c>
      <c r="D265" s="244">
        <v>5000</v>
      </c>
      <c r="E265" s="244">
        <v>0</v>
      </c>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2031.16</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v>0</v>
      </c>
      <c r="E276" s="244">
        <v>2031.16</v>
      </c>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46369694.210000001</v>
      </c>
      <c r="E289" s="53">
        <f t="shared" si="79"/>
        <v>47880469.43</v>
      </c>
      <c r="F289" s="54">
        <f t="shared" si="76"/>
        <v>103.3</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719055.26</v>
      </c>
      <c r="E291" s="53">
        <f>IF(E289&gt;=E6,E289-E6,0)</f>
        <v>1842428.02</v>
      </c>
      <c r="F291" s="54">
        <f t="shared" si="76"/>
        <v>256.2</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839443.51</v>
      </c>
      <c r="E293" s="244">
        <v>3253745.64</v>
      </c>
      <c r="F293" s="54">
        <f t="shared" si="76"/>
        <v>387.6</v>
      </c>
    </row>
    <row r="294" spans="1:6" ht="12.75" customHeight="1" x14ac:dyDescent="0.2">
      <c r="A294" s="55">
        <v>96</v>
      </c>
      <c r="B294" s="87" t="s">
        <v>624</v>
      </c>
      <c r="C294" s="52" t="s">
        <v>625</v>
      </c>
      <c r="D294" s="244">
        <v>4717261</v>
      </c>
      <c r="E294" s="244">
        <v>4919639.88</v>
      </c>
      <c r="F294" s="54">
        <f t="shared" si="76"/>
        <v>104.3</v>
      </c>
    </row>
    <row r="295" spans="1:6" ht="24" x14ac:dyDescent="0.2">
      <c r="A295" s="55">
        <v>9661</v>
      </c>
      <c r="B295" s="87" t="s">
        <v>626</v>
      </c>
      <c r="C295" s="52" t="s">
        <v>627</v>
      </c>
      <c r="D295" s="312" t="s">
        <v>628</v>
      </c>
      <c r="E295" s="244">
        <v>766882.82</v>
      </c>
      <c r="F295" s="54" t="e">
        <f t="shared" si="76"/>
        <v>#VALUE!</v>
      </c>
    </row>
    <row r="296" spans="1:6" ht="12.75" customHeight="1" x14ac:dyDescent="0.2">
      <c r="A296" s="57" t="s">
        <v>629</v>
      </c>
      <c r="B296" s="235" t="s">
        <v>630</v>
      </c>
      <c r="C296" s="58" t="s">
        <v>629</v>
      </c>
      <c r="D296" s="245">
        <v>3781840</v>
      </c>
      <c r="E296" s="245">
        <v>4045156.25</v>
      </c>
      <c r="F296" s="59">
        <f t="shared" si="76"/>
        <v>107</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5396.52</v>
      </c>
      <c r="E298" s="53">
        <f t="shared" si="80"/>
        <v>8965.14</v>
      </c>
      <c r="F298" s="54">
        <f t="shared" ref="F298:F418" si="81">IF(D298&lt;&gt;0,IF(E298/D298&gt;=100,"&gt;&gt;100",E298/D298*100),"-")</f>
        <v>166.1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5396.52</v>
      </c>
      <c r="E311" s="53">
        <f t="shared" si="85"/>
        <v>8965.14</v>
      </c>
      <c r="F311" s="54">
        <f t="shared" si="81"/>
        <v>166.1</v>
      </c>
    </row>
    <row r="312" spans="1:6" ht="12.75" customHeight="1" x14ac:dyDescent="0.2">
      <c r="A312" s="55">
        <v>721</v>
      </c>
      <c r="B312" s="87" t="s">
        <v>660</v>
      </c>
      <c r="C312" s="52" t="s">
        <v>661</v>
      </c>
      <c r="D312" s="53">
        <f t="shared" ref="D312:E312" si="86">SUM(D313:D316)</f>
        <v>5396.52</v>
      </c>
      <c r="E312" s="53">
        <f t="shared" si="86"/>
        <v>8965.14</v>
      </c>
      <c r="F312" s="54">
        <f t="shared" si="81"/>
        <v>166.1</v>
      </c>
    </row>
    <row r="313" spans="1:6" ht="12.75" customHeight="1" x14ac:dyDescent="0.2">
      <c r="A313" s="55">
        <v>7211</v>
      </c>
      <c r="B313" s="87" t="s">
        <v>662</v>
      </c>
      <c r="C313" s="52" t="s">
        <v>663</v>
      </c>
      <c r="D313" s="244">
        <v>5396.52</v>
      </c>
      <c r="E313" s="244">
        <v>8965.14</v>
      </c>
      <c r="F313" s="54">
        <f t="shared" si="81"/>
        <v>166.1</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6116683.1799999997</v>
      </c>
      <c r="E350" s="53">
        <f t="shared" si="95"/>
        <v>703992.71</v>
      </c>
      <c r="F350" s="54">
        <f t="shared" si="81"/>
        <v>11.5</v>
      </c>
    </row>
    <row r="351" spans="1:6" ht="12.75" customHeight="1" x14ac:dyDescent="0.2">
      <c r="A351" s="55">
        <v>41</v>
      </c>
      <c r="B351" s="87" t="s">
        <v>738</v>
      </c>
      <c r="C351" s="52" t="s">
        <v>739</v>
      </c>
      <c r="D351" s="53">
        <f t="shared" ref="D351:E351" si="96">D352+D356</f>
        <v>4416039.79</v>
      </c>
      <c r="E351" s="53">
        <f t="shared" si="96"/>
        <v>25687.5</v>
      </c>
      <c r="F351" s="54">
        <f t="shared" si="81"/>
        <v>0.6</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4416039.79</v>
      </c>
      <c r="E356" s="53">
        <f t="shared" si="98"/>
        <v>25687.5</v>
      </c>
      <c r="F356" s="54">
        <f t="shared" si="81"/>
        <v>0.6</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4416039.79</v>
      </c>
      <c r="E360" s="244">
        <v>25687.5</v>
      </c>
      <c r="F360" s="54">
        <f t="shared" si="81"/>
        <v>0.6</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1350519.51</v>
      </c>
      <c r="E363" s="53">
        <f t="shared" si="99"/>
        <v>678305.21</v>
      </c>
      <c r="F363" s="54">
        <f t="shared" si="81"/>
        <v>50.2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1256019.51</v>
      </c>
      <c r="E369" s="53">
        <f t="shared" si="101"/>
        <v>678305.21</v>
      </c>
      <c r="F369" s="54">
        <f t="shared" si="81"/>
        <v>54</v>
      </c>
    </row>
    <row r="370" spans="1:6" ht="12.75" customHeight="1" x14ac:dyDescent="0.2">
      <c r="A370" s="55">
        <v>4221</v>
      </c>
      <c r="B370" s="87" t="s">
        <v>672</v>
      </c>
      <c r="C370" s="52" t="s">
        <v>764</v>
      </c>
      <c r="D370" s="244">
        <v>241183.51</v>
      </c>
      <c r="E370" s="244">
        <v>9975</v>
      </c>
      <c r="F370" s="54">
        <f t="shared" si="81"/>
        <v>4.0999999999999996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36805</v>
      </c>
      <c r="E372" s="244">
        <v>95250</v>
      </c>
      <c r="F372" s="54">
        <f t="shared" si="81"/>
        <v>258.8</v>
      </c>
    </row>
    <row r="373" spans="1:6" ht="12.75" customHeight="1" x14ac:dyDescent="0.2">
      <c r="A373" s="55">
        <v>4224</v>
      </c>
      <c r="B373" s="87" t="s">
        <v>678</v>
      </c>
      <c r="C373" s="52" t="s">
        <v>768</v>
      </c>
      <c r="D373" s="244">
        <v>973030</v>
      </c>
      <c r="E373" s="244">
        <v>561326.31000000006</v>
      </c>
      <c r="F373" s="54">
        <f t="shared" si="81"/>
        <v>57.7</v>
      </c>
    </row>
    <row r="374" spans="1:6" ht="12.75" customHeight="1" x14ac:dyDescent="0.2">
      <c r="A374" s="55">
        <v>4225</v>
      </c>
      <c r="B374" s="87" t="s">
        <v>680</v>
      </c>
      <c r="C374" s="52" t="s">
        <v>769</v>
      </c>
      <c r="D374" s="244">
        <v>5001</v>
      </c>
      <c r="E374" s="244">
        <v>11753.9</v>
      </c>
      <c r="F374" s="54">
        <f t="shared" si="81"/>
        <v>235</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94500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94500</v>
      </c>
      <c r="E395" s="244">
        <v>0</v>
      </c>
      <c r="F395" s="54">
        <f t="shared" si="81"/>
        <v>0</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350123.88</v>
      </c>
      <c r="E402" s="53">
        <f t="shared" si="109"/>
        <v>0</v>
      </c>
      <c r="F402" s="54">
        <f t="shared" si="81"/>
        <v>0</v>
      </c>
    </row>
    <row r="403" spans="1:6" ht="12.75" customHeight="1" x14ac:dyDescent="0.2">
      <c r="A403" s="55">
        <v>451</v>
      </c>
      <c r="B403" s="87" t="s">
        <v>809</v>
      </c>
      <c r="C403" s="52" t="s">
        <v>810</v>
      </c>
      <c r="D403" s="244">
        <v>350123.88</v>
      </c>
      <c r="E403" s="244">
        <v>0</v>
      </c>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605</v>
      </c>
      <c r="B407" s="87" t="s">
        <v>817</v>
      </c>
      <c r="C407" s="52" t="s">
        <v>818</v>
      </c>
      <c r="D407" s="53">
        <f t="shared" ref="D407:E407" si="110">IF(D298&gt;=D350,D298-D350,0)</f>
        <v>0</v>
      </c>
      <c r="E407" s="53">
        <f t="shared" si="110"/>
        <v>0</v>
      </c>
      <c r="F407" s="54" t="str">
        <f t="shared" si="81"/>
        <v>-</v>
      </c>
    </row>
    <row r="408" spans="1:6" ht="12.75" customHeight="1" x14ac:dyDescent="0.2">
      <c r="A408" s="55" t="s">
        <v>605</v>
      </c>
      <c r="B408" s="87" t="s">
        <v>819</v>
      </c>
      <c r="C408" s="52" t="s">
        <v>820</v>
      </c>
      <c r="D408" s="53">
        <f t="shared" ref="D408:E408" si="111">IF(D350&gt;=D298,D350-D298,0)</f>
        <v>6111286.6600000001</v>
      </c>
      <c r="E408" s="53">
        <f t="shared" si="111"/>
        <v>695027.57</v>
      </c>
      <c r="F408" s="54">
        <f t="shared" si="81"/>
        <v>11.4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97554.7</v>
      </c>
      <c r="E411" s="244">
        <v>71940.009999999995</v>
      </c>
      <c r="F411" s="54">
        <f t="shared" si="81"/>
        <v>73.7</v>
      </c>
    </row>
    <row r="412" spans="1:6" ht="12.75" customHeight="1" x14ac:dyDescent="0.2">
      <c r="A412" s="55" t="s">
        <v>605</v>
      </c>
      <c r="B412" s="87" t="s">
        <v>827</v>
      </c>
      <c r="C412" s="52" t="s">
        <v>828</v>
      </c>
      <c r="D412" s="53">
        <f>D6+D298</f>
        <v>45656035.469999999</v>
      </c>
      <c r="E412" s="53">
        <f>E6+E298</f>
        <v>46047006.549999997</v>
      </c>
      <c r="F412" s="54">
        <f t="shared" si="81"/>
        <v>100.9</v>
      </c>
    </row>
    <row r="413" spans="1:6" ht="12.75" customHeight="1" x14ac:dyDescent="0.2">
      <c r="A413" s="55" t="s">
        <v>605</v>
      </c>
      <c r="B413" s="87" t="s">
        <v>829</v>
      </c>
      <c r="C413" s="52" t="s">
        <v>830</v>
      </c>
      <c r="D413" s="53">
        <f t="shared" ref="D413:E413" si="112">D289+D350</f>
        <v>52486377.390000001</v>
      </c>
      <c r="E413" s="53">
        <f t="shared" si="112"/>
        <v>48584462.140000001</v>
      </c>
      <c r="F413" s="54">
        <f t="shared" si="81"/>
        <v>92.6</v>
      </c>
    </row>
    <row r="414" spans="1:6" ht="12.75" customHeight="1" x14ac:dyDescent="0.2">
      <c r="A414" s="55" t="s">
        <v>605</v>
      </c>
      <c r="B414" s="87" t="s">
        <v>831</v>
      </c>
      <c r="C414" s="52" t="s">
        <v>832</v>
      </c>
      <c r="D414" s="53">
        <f t="shared" ref="D414:E414" si="113">IF(D412&gt;=D413,D412-D413,0)</f>
        <v>0</v>
      </c>
      <c r="E414" s="53">
        <f t="shared" si="113"/>
        <v>0</v>
      </c>
      <c r="F414" s="54" t="str">
        <f t="shared" si="81"/>
        <v>-</v>
      </c>
    </row>
    <row r="415" spans="1:6" ht="12.75" customHeight="1" x14ac:dyDescent="0.2">
      <c r="A415" s="55" t="s">
        <v>605</v>
      </c>
      <c r="B415" s="87" t="s">
        <v>833</v>
      </c>
      <c r="C415" s="52" t="s">
        <v>834</v>
      </c>
      <c r="D415" s="53">
        <f t="shared" ref="D415:E415" si="114">IF(D413&gt;=D412,D413-D412,0)</f>
        <v>6830341.9199999999</v>
      </c>
      <c r="E415" s="53">
        <f t="shared" si="114"/>
        <v>2537455.59</v>
      </c>
      <c r="F415" s="54">
        <f t="shared" si="81"/>
        <v>37.1</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839443.51</v>
      </c>
      <c r="E417" s="53">
        <f t="shared" si="116"/>
        <v>3253745.64</v>
      </c>
      <c r="F417" s="54">
        <f t="shared" si="81"/>
        <v>387.6</v>
      </c>
    </row>
    <row r="418" spans="1:6" ht="12.75" customHeight="1" x14ac:dyDescent="0.2">
      <c r="A418" s="57" t="s">
        <v>840</v>
      </c>
      <c r="B418" s="235" t="s">
        <v>841</v>
      </c>
      <c r="C418" s="58" t="s">
        <v>842</v>
      </c>
      <c r="D418" s="64">
        <f t="shared" ref="D418:E418" si="117">D294+D411</f>
        <v>4814815.7</v>
      </c>
      <c r="E418" s="64">
        <f t="shared" si="117"/>
        <v>4991579.8899999997</v>
      </c>
      <c r="F418" s="59">
        <f t="shared" si="81"/>
        <v>103.7</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4416039.79</v>
      </c>
      <c r="E420" s="53">
        <f t="shared" si="118"/>
        <v>209337.5</v>
      </c>
      <c r="F420" s="54">
        <f t="shared" ref="F420:F647" si="119">IF(D420&lt;&gt;0,IF(E420/D420&gt;=100,"&gt;&gt;100",E420/D420*100),"-")</f>
        <v>4.7</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4416039.79</v>
      </c>
      <c r="E484" s="53">
        <f t="shared" si="137"/>
        <v>209337.5</v>
      </c>
      <c r="F484" s="54">
        <f t="shared" si="119"/>
        <v>4.7</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4416039.79</v>
      </c>
      <c r="E495" s="53">
        <f t="shared" si="140"/>
        <v>209337.5</v>
      </c>
      <c r="F495" s="54">
        <f t="shared" si="119"/>
        <v>4.7</v>
      </c>
    </row>
    <row r="496" spans="1:6" ht="12.75" customHeight="1" x14ac:dyDescent="0.2">
      <c r="A496" s="55">
        <v>8443</v>
      </c>
      <c r="B496" s="87" t="s">
        <v>996</v>
      </c>
      <c r="C496" s="52" t="s">
        <v>997</v>
      </c>
      <c r="D496" s="244">
        <v>4416039.79</v>
      </c>
      <c r="E496" s="244">
        <v>209337.5</v>
      </c>
      <c r="F496" s="54">
        <f t="shared" si="119"/>
        <v>4.7</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605</v>
      </c>
      <c r="B635" s="87" t="s">
        <v>1265</v>
      </c>
      <c r="C635" s="52" t="s">
        <v>1266</v>
      </c>
      <c r="D635" s="53">
        <f t="shared" ref="D635:E635" si="178">IF(D420-D528&gt;=0,D420-D528,0)</f>
        <v>4416039.79</v>
      </c>
      <c r="E635" s="53">
        <f t="shared" si="178"/>
        <v>209337.5</v>
      </c>
      <c r="F635" s="54">
        <f t="shared" si="119"/>
        <v>4.7</v>
      </c>
    </row>
    <row r="636" spans="1:6" ht="12.75" customHeight="1" x14ac:dyDescent="0.2">
      <c r="A636" s="55" t="s">
        <v>605</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605</v>
      </c>
      <c r="B639" s="87" t="s">
        <v>1273</v>
      </c>
      <c r="C639" s="52" t="s">
        <v>1274</v>
      </c>
      <c r="D639" s="53">
        <f t="shared" ref="D639:E639" si="180">D412+D420</f>
        <v>50072075.259999998</v>
      </c>
      <c r="E639" s="53">
        <f t="shared" si="180"/>
        <v>46256344.049999997</v>
      </c>
      <c r="F639" s="54">
        <f t="shared" si="119"/>
        <v>92.4</v>
      </c>
    </row>
    <row r="640" spans="1:6" ht="12.75" customHeight="1" x14ac:dyDescent="0.2">
      <c r="A640" s="55" t="s">
        <v>605</v>
      </c>
      <c r="B640" s="87" t="s">
        <v>1275</v>
      </c>
      <c r="C640" s="52" t="s">
        <v>1276</v>
      </c>
      <c r="D640" s="53">
        <f t="shared" ref="D640:E640" si="181">D413+D528</f>
        <v>52486377.390000001</v>
      </c>
      <c r="E640" s="53">
        <f t="shared" si="181"/>
        <v>48584462.140000001</v>
      </c>
      <c r="F640" s="54">
        <f t="shared" si="119"/>
        <v>92.6</v>
      </c>
    </row>
    <row r="641" spans="1:6" ht="12.75" customHeight="1" x14ac:dyDescent="0.2">
      <c r="A641" s="55" t="s">
        <v>605</v>
      </c>
      <c r="B641" s="87" t="s">
        <v>1277</v>
      </c>
      <c r="C641" s="52" t="s">
        <v>1278</v>
      </c>
      <c r="D641" s="53">
        <f t="shared" ref="D641:E641" si="182">IF(D639&gt;=D640,D639-D640,0)</f>
        <v>0</v>
      </c>
      <c r="E641" s="53">
        <f t="shared" si="182"/>
        <v>0</v>
      </c>
      <c r="F641" s="54" t="str">
        <f t="shared" si="119"/>
        <v>-</v>
      </c>
    </row>
    <row r="642" spans="1:6" ht="12.75" customHeight="1" x14ac:dyDescent="0.2">
      <c r="A642" s="55" t="s">
        <v>605</v>
      </c>
      <c r="B642" s="87" t="s">
        <v>1279</v>
      </c>
      <c r="C642" s="52" t="s">
        <v>1280</v>
      </c>
      <c r="D642" s="53">
        <f t="shared" ref="D642:E642" si="183">IF(D640&gt;=D639,D640-D639,0)</f>
        <v>2414302.13</v>
      </c>
      <c r="E642" s="53">
        <f t="shared" si="183"/>
        <v>2328118.09</v>
      </c>
      <c r="F642" s="54">
        <f t="shared" si="119"/>
        <v>96.4</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839443.51</v>
      </c>
      <c r="E644" s="53">
        <f t="shared" si="185"/>
        <v>3253745.64</v>
      </c>
      <c r="F644" s="54">
        <f t="shared" si="119"/>
        <v>387.6</v>
      </c>
    </row>
    <row r="645" spans="1:6" ht="24" x14ac:dyDescent="0.2">
      <c r="A645" s="55" t="s">
        <v>605</v>
      </c>
      <c r="B645" s="87" t="s">
        <v>1285</v>
      </c>
      <c r="C645" s="52" t="s">
        <v>1286</v>
      </c>
      <c r="D645" s="53">
        <f t="shared" ref="D645:E645" si="186">IF(D641+D643-D642-D644&gt;=0,D641+D643-D642-D644,0)</f>
        <v>0</v>
      </c>
      <c r="E645" s="53">
        <f t="shared" si="186"/>
        <v>0</v>
      </c>
      <c r="F645" s="54" t="str">
        <f t="shared" si="119"/>
        <v>-</v>
      </c>
    </row>
    <row r="646" spans="1:6" ht="24" x14ac:dyDescent="0.2">
      <c r="A646" s="55" t="s">
        <v>605</v>
      </c>
      <c r="B646" s="87" t="s">
        <v>1287</v>
      </c>
      <c r="C646" s="52" t="s">
        <v>1288</v>
      </c>
      <c r="D646" s="53">
        <f t="shared" ref="D646:E646" si="187">IF(D642+D644-D641-D643&gt;=0,D642+D644-D641-D643,0)</f>
        <v>3253745.64</v>
      </c>
      <c r="E646" s="53">
        <f t="shared" si="187"/>
        <v>5581863.7300000004</v>
      </c>
      <c r="F646" s="54">
        <f t="shared" si="119"/>
        <v>171.6</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3381158.16</v>
      </c>
      <c r="E649" s="244">
        <v>1925314.52</v>
      </c>
      <c r="F649" s="54">
        <f t="shared" ref="F649:F724" si="188">IF(D649&lt;&gt;0,IF(E649/D649&gt;=100,"&gt;&gt;100",E649/D649*100),"-")</f>
        <v>56.9</v>
      </c>
    </row>
    <row r="650" spans="1:6" ht="12.75" customHeight="1" x14ac:dyDescent="0.2">
      <c r="A650" s="55" t="s">
        <v>1294</v>
      </c>
      <c r="B650" s="87" t="s">
        <v>1295</v>
      </c>
      <c r="C650" s="52" t="s">
        <v>1294</v>
      </c>
      <c r="D650" s="244">
        <v>51236393.659999996</v>
      </c>
      <c r="E650" s="244">
        <v>46259953.390000001</v>
      </c>
      <c r="F650" s="54">
        <f t="shared" si="188"/>
        <v>90.3</v>
      </c>
    </row>
    <row r="651" spans="1:6" ht="12.75" customHeight="1" x14ac:dyDescent="0.2">
      <c r="A651" s="55" t="s">
        <v>1296</v>
      </c>
      <c r="B651" s="87" t="s">
        <v>1297</v>
      </c>
      <c r="C651" s="52" t="s">
        <v>1296</v>
      </c>
      <c r="D651" s="244">
        <v>52692237.299999997</v>
      </c>
      <c r="E651" s="244">
        <v>47354439.520000003</v>
      </c>
      <c r="F651" s="54">
        <f t="shared" si="188"/>
        <v>89.9</v>
      </c>
    </row>
    <row r="652" spans="1:6" ht="24" x14ac:dyDescent="0.2">
      <c r="A652" s="55">
        <v>11</v>
      </c>
      <c r="B652" s="87" t="s">
        <v>1298</v>
      </c>
      <c r="C652" s="52" t="s">
        <v>1299</v>
      </c>
      <c r="D652" s="53">
        <f t="shared" ref="D652:E652" si="189">+D649+D650-D651</f>
        <v>1925314.52</v>
      </c>
      <c r="E652" s="53">
        <f t="shared" si="189"/>
        <v>830828.39</v>
      </c>
      <c r="F652" s="54">
        <f t="shared" si="188"/>
        <v>43.2</v>
      </c>
    </row>
    <row r="653" spans="1:6" ht="24" x14ac:dyDescent="0.2">
      <c r="A653" s="55" t="s">
        <v>605</v>
      </c>
      <c r="B653" s="87" t="s">
        <v>1300</v>
      </c>
      <c r="C653" s="52" t="s">
        <v>1301</v>
      </c>
      <c r="D653" s="265"/>
      <c r="E653" s="265"/>
      <c r="F653" s="54" t="str">
        <f t="shared" si="188"/>
        <v>-</v>
      </c>
    </row>
    <row r="654" spans="1:6" ht="24" x14ac:dyDescent="0.2">
      <c r="A654" s="55" t="s">
        <v>605</v>
      </c>
      <c r="B654" s="87" t="s">
        <v>1302</v>
      </c>
      <c r="C654" s="52" t="s">
        <v>1303</v>
      </c>
      <c r="D654" s="265">
        <v>256</v>
      </c>
      <c r="E654" s="265">
        <v>246</v>
      </c>
      <c r="F654" s="54">
        <f t="shared" si="188"/>
        <v>96.1</v>
      </c>
    </row>
    <row r="655" spans="1:6" ht="12.75" customHeight="1" x14ac:dyDescent="0.2">
      <c r="A655" s="55" t="s">
        <v>605</v>
      </c>
      <c r="B655" s="87" t="s">
        <v>1304</v>
      </c>
      <c r="C655" s="52" t="s">
        <v>1305</v>
      </c>
      <c r="D655" s="265"/>
      <c r="E655" s="265"/>
      <c r="F655" s="54" t="str">
        <f t="shared" si="188"/>
        <v>-</v>
      </c>
    </row>
    <row r="656" spans="1:6" ht="12.75" customHeight="1" x14ac:dyDescent="0.2">
      <c r="A656" s="55" t="s">
        <v>605</v>
      </c>
      <c r="B656" s="87" t="s">
        <v>1306</v>
      </c>
      <c r="C656" s="52" t="s">
        <v>1307</v>
      </c>
      <c r="D656" s="265">
        <v>248</v>
      </c>
      <c r="E656" s="265">
        <v>248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70000</v>
      </c>
      <c r="E665" s="244">
        <v>0</v>
      </c>
      <c r="F665" s="54">
        <f t="shared" si="188"/>
        <v>0</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v>209882.29</v>
      </c>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v>6537.5</v>
      </c>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1655297.16</v>
      </c>
      <c r="E696" s="244">
        <v>1509220.77</v>
      </c>
      <c r="F696" s="54">
        <f t="shared" si="188"/>
        <v>91.2</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166453.24</v>
      </c>
      <c r="E712" s="244">
        <v>14281.05</v>
      </c>
      <c r="F712" s="54">
        <f t="shared" si="188"/>
        <v>8.6</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64000</v>
      </c>
      <c r="E716" s="244">
        <v>10000</v>
      </c>
      <c r="F716" s="54">
        <f t="shared" si="188"/>
        <v>15.6</v>
      </c>
    </row>
    <row r="717" spans="1:6" ht="12.75" customHeight="1" x14ac:dyDescent="0.2">
      <c r="A717" s="55">
        <v>31215</v>
      </c>
      <c r="B717" s="87" t="s">
        <v>1411</v>
      </c>
      <c r="C717" s="52" t="s">
        <v>1412</v>
      </c>
      <c r="D717" s="244">
        <v>44652</v>
      </c>
      <c r="E717" s="244">
        <v>76256.73</v>
      </c>
      <c r="F717" s="54">
        <f t="shared" si="188"/>
        <v>170.8</v>
      </c>
    </row>
    <row r="718" spans="1:6" ht="12.75" customHeight="1" x14ac:dyDescent="0.2">
      <c r="A718" s="55">
        <v>32121</v>
      </c>
      <c r="B718" s="87" t="s">
        <v>1413</v>
      </c>
      <c r="C718" s="52" t="s">
        <v>1414</v>
      </c>
      <c r="D718" s="244">
        <v>1111832</v>
      </c>
      <c r="E718" s="244">
        <v>1196992.18</v>
      </c>
      <c r="F718" s="54">
        <f t="shared" si="188"/>
        <v>107.7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349481</v>
      </c>
      <c r="E722" s="244">
        <v>135359.01</v>
      </c>
      <c r="F722" s="54">
        <f t="shared" si="188"/>
        <v>38.700000000000003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69512</v>
      </c>
      <c r="E725" s="244">
        <v>66797.53</v>
      </c>
      <c r="F725" s="54">
        <f t="shared" ref="F725:F979" si="190">IF(D725&lt;&gt;0,IF(E725/D725&gt;=100,"&gt;&gt;100",E725/D725*100),"-")</f>
        <v>96.1</v>
      </c>
    </row>
    <row r="726" spans="1:6" ht="12.75" customHeight="1" x14ac:dyDescent="0.2">
      <c r="A726" s="55" t="s">
        <v>1429</v>
      </c>
      <c r="B726" s="87" t="s">
        <v>1430</v>
      </c>
      <c r="C726" s="52" t="s">
        <v>1429</v>
      </c>
      <c r="D726" s="244">
        <v>31274</v>
      </c>
      <c r="E726" s="244">
        <v>41532.129999999997</v>
      </c>
      <c r="F726" s="54">
        <f t="shared" si="190"/>
        <v>132.80000000000001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22907.31</v>
      </c>
      <c r="E742" s="244">
        <v>74863.88</v>
      </c>
      <c r="F742" s="54">
        <f t="shared" si="190"/>
        <v>326.8</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5000</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v>4416039.79</v>
      </c>
      <c r="E886" s="244">
        <v>209337.5</v>
      </c>
      <c r="F886" s="54">
        <f t="shared" si="190"/>
        <v>4.7</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fitToHeight="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zoomScale="190" zoomScaleNormal="190"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2" width="14.42578125" style="90" customWidth="1"/>
    <col min="33"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70524599.120000005</v>
      </c>
      <c r="E6" s="231">
        <f t="shared" si="0"/>
        <v>68026755.920000002</v>
      </c>
      <c r="F6" s="232">
        <f t="shared" ref="F6:F260" si="1">IF(D6&gt;0,IF(E6/D6&gt;=100,"&gt;&gt;100",E6/D6*100),"-")</f>
        <v>96.5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63042582.619999997</v>
      </c>
      <c r="E7" s="106">
        <f t="shared" si="2"/>
        <v>61495239.090000004</v>
      </c>
      <c r="F7" s="95">
        <f t="shared" si="1"/>
        <v>97.5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11874678.42</v>
      </c>
      <c r="E8" s="106">
        <f>E9+E10-E11</f>
        <v>11900365.92</v>
      </c>
      <c r="F8" s="95">
        <f t="shared" si="1"/>
        <v>100.2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7364138.6299999999</v>
      </c>
      <c r="E9" s="249">
        <v>7364138.6299999999</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4510539.79</v>
      </c>
      <c r="E10" s="249">
        <v>4536227.29</v>
      </c>
      <c r="F10" s="95">
        <f t="shared" si="1"/>
        <v>100.6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51167904.200000003</v>
      </c>
      <c r="E12" s="106">
        <f t="shared" si="3"/>
        <v>49594873.170000002</v>
      </c>
      <c r="F12" s="95">
        <f t="shared" si="1"/>
        <v>96.9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46398154.539999999</v>
      </c>
      <c r="E13" s="106">
        <f t="shared" si="4"/>
        <v>45143748.219999999</v>
      </c>
      <c r="F13" s="95">
        <f t="shared" si="1"/>
        <v>97.3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1144896.8700000001</v>
      </c>
      <c r="E14" s="249">
        <v>1144896.8700000001</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72810136.629999995</v>
      </c>
      <c r="E15" s="249">
        <v>72810136.629999995</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209312.5</v>
      </c>
      <c r="E16" s="249">
        <v>209312.5</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1459077.86</v>
      </c>
      <c r="E17" s="249">
        <v>1459077.86</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29225269.32</v>
      </c>
      <c r="E18" s="249">
        <v>30479675.640000001</v>
      </c>
      <c r="F18" s="95">
        <f t="shared" si="1"/>
        <v>104.3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3670924.69</v>
      </c>
      <c r="E19" s="106">
        <f t="shared" si="5"/>
        <v>3496793.26</v>
      </c>
      <c r="F19" s="95">
        <f t="shared" si="1"/>
        <v>95.3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7213028.3600000003</v>
      </c>
      <c r="E20" s="249">
        <v>7223003.3600000003</v>
      </c>
      <c r="F20" s="95">
        <f t="shared" si="1"/>
        <v>100.1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256834.94</v>
      </c>
      <c r="E21" s="249">
        <v>256834.94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1059516.42</v>
      </c>
      <c r="E22" s="249">
        <v>1144641.42</v>
      </c>
      <c r="F22" s="95">
        <f t="shared" si="1"/>
        <v>108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21886517.93</v>
      </c>
      <c r="E23" s="249">
        <v>22447844.239999998</v>
      </c>
      <c r="F23" s="95">
        <f t="shared" si="1"/>
        <v>102.6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7223.6</v>
      </c>
      <c r="E24" s="249">
        <v>7223.6</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1315969.5900000001</v>
      </c>
      <c r="E26" s="249">
        <v>1337848.49</v>
      </c>
      <c r="F26" s="95">
        <f t="shared" si="1"/>
        <v>101.7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28068166.149999999</v>
      </c>
      <c r="E28" s="249">
        <v>28920602.789999999</v>
      </c>
      <c r="F28" s="95">
        <f t="shared" si="1"/>
        <v>103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1058994.1299999999</v>
      </c>
      <c r="E29" s="106">
        <f t="shared" si="6"/>
        <v>914500.85</v>
      </c>
      <c r="F29" s="95">
        <f t="shared" si="1"/>
        <v>86.4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2999384.28</v>
      </c>
      <c r="E30" s="249">
        <v>2999384.28</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1940390.15</v>
      </c>
      <c r="E34" s="249">
        <v>2084883.43</v>
      </c>
      <c r="F34" s="95">
        <f t="shared" si="1"/>
        <v>107.4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39830.839999999997</v>
      </c>
      <c r="E35" s="106">
        <f t="shared" si="7"/>
        <v>39830.839999999997</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37365.5</v>
      </c>
      <c r="E36" s="249">
        <v>37365.5</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2465.34</v>
      </c>
      <c r="E37" s="249">
        <v>2465.34</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4871221.43</v>
      </c>
      <c r="E54" s="249">
        <v>5080483.51</v>
      </c>
      <c r="F54" s="95">
        <f t="shared" si="1"/>
        <v>104.3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4871221.43</v>
      </c>
      <c r="E55" s="249">
        <v>5080483.51</v>
      </c>
      <c r="F55" s="95">
        <f t="shared" si="1"/>
        <v>104.3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7482016.5</v>
      </c>
      <c r="E68" s="106">
        <f t="shared" si="13"/>
        <v>6531516.8300000001</v>
      </c>
      <c r="F68" s="95">
        <f t="shared" si="1"/>
        <v>87.3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1925314.52</v>
      </c>
      <c r="E69" s="106">
        <f t="shared" si="14"/>
        <v>830828.39</v>
      </c>
      <c r="F69" s="95">
        <f t="shared" si="1"/>
        <v>43.2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1920652.75</v>
      </c>
      <c r="E70" s="106">
        <f t="shared" si="15"/>
        <v>827583.24</v>
      </c>
      <c r="F70" s="95">
        <f t="shared" si="1"/>
        <v>43.1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1920652.75</v>
      </c>
      <c r="E72" s="249">
        <v>827583.24</v>
      </c>
      <c r="F72" s="95">
        <f t="shared" si="1"/>
        <v>43.1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4661.7700000000004</v>
      </c>
      <c r="E76" s="249">
        <v>3245.15</v>
      </c>
      <c r="F76" s="95">
        <f t="shared" si="1"/>
        <v>69.599999999999994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284882.61</v>
      </c>
      <c r="E78" s="106">
        <f>E79+SUM(E82:E84)-E85+E86</f>
        <v>246722.55</v>
      </c>
      <c r="F78" s="95">
        <f t="shared" si="1"/>
        <v>86.6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284882.61</v>
      </c>
      <c r="E86" s="249">
        <v>246722.55</v>
      </c>
      <c r="F86" s="95">
        <f t="shared" si="1"/>
        <v>86.6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132353.57</v>
      </c>
      <c r="E118" s="106">
        <f t="shared" si="20"/>
        <v>132353.57</v>
      </c>
      <c r="F118" s="95">
        <f t="shared" si="1"/>
        <v>100</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132353.57</v>
      </c>
      <c r="E119" s="106">
        <f t="shared" si="21"/>
        <v>132353.57</v>
      </c>
      <c r="F119" s="95">
        <f t="shared" si="1"/>
        <v>100</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132353.57</v>
      </c>
      <c r="E123" s="249">
        <v>132353.57</v>
      </c>
      <c r="F123" s="95">
        <f t="shared" si="1"/>
        <v>100</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75500</v>
      </c>
      <c r="E134" s="106">
        <f t="shared" si="23"/>
        <v>75500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75500</v>
      </c>
      <c r="E135" s="106">
        <f t="shared" si="24"/>
        <v>75500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75500</v>
      </c>
      <c r="E140" s="249">
        <v>75500</v>
      </c>
      <c r="F140" s="95">
        <f t="shared" si="1"/>
        <v>100</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4966562.46</v>
      </c>
      <c r="E146" s="106">
        <f t="shared" si="26"/>
        <v>5174323.68</v>
      </c>
      <c r="F146" s="95">
        <f t="shared" si="1"/>
        <v>104.2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102739.02</v>
      </c>
      <c r="E159" s="249">
        <v>106323.14</v>
      </c>
      <c r="F159" s="95">
        <f t="shared" si="1"/>
        <v>103.5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1080815.18</v>
      </c>
      <c r="E160" s="249">
        <v>1021566.62</v>
      </c>
      <c r="F160" s="95">
        <f t="shared" si="1"/>
        <v>94.5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3783008.26</v>
      </c>
      <c r="E161" s="249">
        <v>4046433.92</v>
      </c>
      <c r="F161" s="95">
        <f t="shared" si="1"/>
        <v>107</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97403.34</v>
      </c>
      <c r="E164" s="106">
        <f t="shared" si="28"/>
        <v>71788.639999999999</v>
      </c>
      <c r="F164" s="95">
        <f t="shared" si="1"/>
        <v>73.7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97403.34</v>
      </c>
      <c r="E166" s="249">
        <v>71788.639999999999</v>
      </c>
      <c r="F166" s="95">
        <f t="shared" si="1"/>
        <v>73.7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70524599.120000005</v>
      </c>
      <c r="E175" s="106">
        <f t="shared" si="30"/>
        <v>68026755.920000002</v>
      </c>
      <c r="F175" s="95">
        <f t="shared" si="1"/>
        <v>96.5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9693708.9199999999</v>
      </c>
      <c r="E176" s="106">
        <f t="shared" si="31"/>
        <v>11103900.210000001</v>
      </c>
      <c r="F176" s="95">
        <f t="shared" si="1"/>
        <v>114.5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4649696.71</v>
      </c>
      <c r="E177" s="106">
        <f t="shared" si="32"/>
        <v>6405282.4199999999</v>
      </c>
      <c r="F177" s="95">
        <f t="shared" si="1"/>
        <v>137.80000000000001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2755029.41</v>
      </c>
      <c r="E178" s="249">
        <v>3125826.78</v>
      </c>
      <c r="F178" s="95">
        <f t="shared" si="1"/>
        <v>113.5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1628817.7</v>
      </c>
      <c r="E179" s="249">
        <v>3178874.01</v>
      </c>
      <c r="F179" s="95">
        <f t="shared" si="1"/>
        <v>195.2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15726.57</v>
      </c>
      <c r="E180" s="106">
        <f t="shared" si="33"/>
        <v>20649.919999999998</v>
      </c>
      <c r="F180" s="95">
        <f t="shared" si="1"/>
        <v>131.30000000000001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15726.57</v>
      </c>
      <c r="E182" s="249">
        <v>18912.650000000001</v>
      </c>
      <c r="F182" s="95">
        <f t="shared" si="1"/>
        <v>120.3</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1737.27</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250123.03</v>
      </c>
      <c r="E188" s="249">
        <v>79931.710000000006</v>
      </c>
      <c r="F188" s="95">
        <f t="shared" si="1"/>
        <v>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627972.42000000004</v>
      </c>
      <c r="E189" s="249">
        <v>73240.5</v>
      </c>
      <c r="F189" s="95">
        <f t="shared" si="1"/>
        <v>11.7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4416039.79</v>
      </c>
      <c r="E206" s="106">
        <f t="shared" si="37"/>
        <v>4625377.29</v>
      </c>
      <c r="F206" s="95">
        <f t="shared" si="1"/>
        <v>104.7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4416039.79</v>
      </c>
      <c r="E207" s="106">
        <f t="shared" si="38"/>
        <v>4625377.29</v>
      </c>
      <c r="F207" s="95">
        <f t="shared" si="1"/>
        <v>104.7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4416039.79</v>
      </c>
      <c r="E212" s="249">
        <v>4625377.29</v>
      </c>
      <c r="F212" s="95">
        <f t="shared" si="1"/>
        <v>104.7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60830890.200000003</v>
      </c>
      <c r="E237" s="106">
        <f t="shared" si="41"/>
        <v>56922855.710000001</v>
      </c>
      <c r="F237" s="95">
        <f t="shared" si="1"/>
        <v>93.6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59269820.590000004</v>
      </c>
      <c r="E238" s="106">
        <f t="shared" si="42"/>
        <v>57513139.560000002</v>
      </c>
      <c r="F238" s="95">
        <f t="shared" si="1"/>
        <v>97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63685860.380000003</v>
      </c>
      <c r="E239" s="106">
        <f t="shared" si="43"/>
        <v>62138516.850000001</v>
      </c>
      <c r="F239" s="95">
        <f t="shared" si="1"/>
        <v>97.6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4416039.79</v>
      </c>
      <c r="E240" s="249">
        <v>4441727.29</v>
      </c>
      <c r="F240" s="95">
        <f t="shared" si="1"/>
        <v>100.6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59269820.590000004</v>
      </c>
      <c r="E241" s="249">
        <v>57696789.560000002</v>
      </c>
      <c r="F241" s="95">
        <f t="shared" si="1"/>
        <v>97.3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4416039.79</v>
      </c>
      <c r="E242" s="106">
        <f t="shared" si="44"/>
        <v>4625377.29</v>
      </c>
      <c r="F242" s="95">
        <f t="shared" si="1"/>
        <v>104.7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4416039.79</v>
      </c>
      <c r="E243" s="249">
        <v>4625377.29</v>
      </c>
      <c r="F243" s="95">
        <f t="shared" si="1"/>
        <v>104.7</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-3253745.64</v>
      </c>
      <c r="E245" s="106">
        <f t="shared" si="45"/>
        <v>-5581863.7300000004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2404</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3253745.64</v>
      </c>
      <c r="E250" s="106">
        <f t="shared" si="47"/>
        <v>5581863.7300000004</v>
      </c>
      <c r="F250" s="95">
        <f t="shared" si="1"/>
        <v>171.6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2409</v>
      </c>
      <c r="C251" s="94" t="s">
        <v>623</v>
      </c>
      <c r="D251" s="249">
        <v>3253745.64</v>
      </c>
      <c r="E251" s="249">
        <v>5581863.7300000004</v>
      </c>
      <c r="F251" s="95">
        <f t="shared" si="1"/>
        <v>171.6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2414</v>
      </c>
      <c r="C255" s="94" t="s">
        <v>625</v>
      </c>
      <c r="D255" s="249">
        <v>4717260.55</v>
      </c>
      <c r="E255" s="249">
        <v>4919639.87</v>
      </c>
      <c r="F255" s="95">
        <f t="shared" si="1"/>
        <v>104.3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97554.7</v>
      </c>
      <c r="E256" s="249">
        <v>71940.009999999995</v>
      </c>
      <c r="F256" s="95">
        <f t="shared" si="1"/>
        <v>73.7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7876784.75</v>
      </c>
      <c r="E259" s="106">
        <f t="shared" si="49"/>
        <v>9467975.7100000009</v>
      </c>
      <c r="F259" s="95">
        <f t="shared" si="1"/>
        <v>120.2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7876784.75</v>
      </c>
      <c r="E260" s="250">
        <v>9467975.7100000009</v>
      </c>
      <c r="F260" s="99">
        <f t="shared" si="1"/>
        <v>120.2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4966562.46</v>
      </c>
      <c r="E264" s="249">
        <v>5174323.68</v>
      </c>
      <c r="F264" s="95">
        <f t="shared" si="50"/>
        <v>104.2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97403.34</v>
      </c>
      <c r="E266" s="249">
        <v>71788.639999999999</v>
      </c>
      <c r="F266" s="95">
        <f t="shared" si="50"/>
        <v>73.7</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159977.23000000001</v>
      </c>
      <c r="E268" s="249">
        <v>120758.68</v>
      </c>
      <c r="F268" s="95">
        <f t="shared" si="50"/>
        <v>75.5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124905.38</v>
      </c>
      <c r="E269" s="249">
        <v>125963.87</v>
      </c>
      <c r="F269" s="95">
        <f t="shared" si="50"/>
        <v>100.8</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4649696.71</v>
      </c>
      <c r="E287" s="249">
        <v>3279455.64</v>
      </c>
      <c r="F287" s="95">
        <f t="shared" si="50"/>
        <v>70.5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v>3125826.78</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627972.42000000004</v>
      </c>
      <c r="E289" s="249">
        <v>73240.5</v>
      </c>
      <c r="F289" s="95">
        <f t="shared" si="50"/>
        <v>11.7</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4416039.79</v>
      </c>
      <c r="E294" s="249">
        <v>4625377.29</v>
      </c>
      <c r="F294" s="95">
        <f t="shared" si="50"/>
        <v>104.7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24382.59</v>
      </c>
      <c r="E295" s="249">
        <v>23534.34</v>
      </c>
      <c r="F295" s="95">
        <f t="shared" si="50"/>
        <v>96.5</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formatCells="0" formatColumns="0" formatRows="0" insertColumns="0" insertRows="0" insertHyperlinks="0" deleteColumns="0" deleteRows="0" sort="0" autoFilter="0" pivotTables="0"/>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fitToHeight="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3" zoomScale="170" zoomScaleNormal="170" workbookViewId="0">
      <selection activeCell="D96" sqref="D9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3" width="14.42578125" style="66" customWidth="1"/>
    <col min="34" max="16384" width="14.42578125" style="66"/>
  </cols>
  <sheetData>
    <row r="1" spans="1:25" ht="15" customHeight="1" x14ac:dyDescent="0.2">
      <c r="A1" s="292"/>
      <c r="B1" s="293"/>
      <c r="C1" s="292"/>
      <c r="D1" s="294"/>
      <c r="E1" s="294"/>
      <c r="F1" s="295"/>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2534</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52486377.390000001</v>
      </c>
      <c r="E89" s="83">
        <f t="shared" si="17"/>
        <v>48584462.140000001</v>
      </c>
      <c r="F89" s="65">
        <f t="shared" si="1"/>
        <v>92.6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52486377.390000001</v>
      </c>
      <c r="E94" s="83">
        <f t="shared" si="19"/>
        <v>48584462.140000001</v>
      </c>
      <c r="F94" s="65">
        <f t="shared" si="1"/>
        <v>92.6</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52486377.390000001</v>
      </c>
      <c r="E95" s="251">
        <v>48584462.140000001</v>
      </c>
      <c r="F95" s="65">
        <f t="shared" si="1"/>
        <v>92.6</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52486377.390000001</v>
      </c>
      <c r="E141" s="108">
        <f t="shared" si="28"/>
        <v>48584462.140000001</v>
      </c>
      <c r="F141" s="84">
        <f t="shared" si="1"/>
        <v>92.6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formatCells="0" formatColumns="0" formatRows="0" insertColumns="0" insertRows="0" insertHyperlinks="0" deleteColumns="0" deleteRows="0" sort="0" autoFilter="0" pivotTables="0"/>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fitToHeight="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zoomScale="150" zoomScaleNormal="150" workbookViewId="0">
      <selection activeCell="E45" sqref="E4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v>0</v>
      </c>
      <c r="B1" s="280"/>
      <c r="C1" s="279"/>
      <c r="D1" s="281"/>
      <c r="E1" s="281"/>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2787</v>
      </c>
      <c r="E3" s="285"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2035</v>
      </c>
      <c r="C10" s="94" t="s">
        <v>2799</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2800</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2803</v>
      </c>
      <c r="C13" s="94" t="s">
        <v>2804</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2805</v>
      </c>
      <c r="C14" s="94" t="s">
        <v>2806</v>
      </c>
      <c r="D14" s="251">
        <v>0</v>
      </c>
      <c r="E14" s="253">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2809</v>
      </c>
      <c r="C16" s="94" t="s">
        <v>2810</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2811</v>
      </c>
      <c r="C17" s="94" t="s">
        <v>2812</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2813</v>
      </c>
      <c r="C18" s="94" t="s">
        <v>2814</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2815</v>
      </c>
      <c r="C19" s="94" t="s">
        <v>2816</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2817</v>
      </c>
      <c r="C20" s="94" t="s">
        <v>2818</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2819</v>
      </c>
      <c r="C21" s="94" t="s">
        <v>2820</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2035</v>
      </c>
      <c r="C26" s="94" t="s">
        <v>2827</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2801</v>
      </c>
      <c r="C28" s="94" t="s">
        <v>2829</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2803</v>
      </c>
      <c r="C29" s="94" t="s">
        <v>2830</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2809</v>
      </c>
      <c r="C32" s="94" t="s">
        <v>2834</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2811</v>
      </c>
      <c r="C33" s="94" t="s">
        <v>2835</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2813</v>
      </c>
      <c r="C34" s="94" t="s">
        <v>2836</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2815</v>
      </c>
      <c r="C35" s="94" t="s">
        <v>2837</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2817</v>
      </c>
      <c r="C36" s="94" t="s">
        <v>2838</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2819</v>
      </c>
      <c r="C37" s="94" t="s">
        <v>2839</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2295</v>
      </c>
      <c r="C41" s="94" t="s">
        <v>2846</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2847</v>
      </c>
      <c r="C42" s="94" t="s">
        <v>2848</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2849</v>
      </c>
      <c r="C43" s="94" t="s">
        <v>2850</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2295</v>
      </c>
      <c r="C46" s="94" t="s">
        <v>2854</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2847</v>
      </c>
      <c r="C47" s="94" t="s">
        <v>2855</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formatCells="0" formatColumns="0" formatRows="0" insertColumns="0" insertRows="0" insertHyperlinks="0" deleteColumns="0" deleteRows="0" sort="0" autoFilter="0" pivotTables="0"/>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fitToHeight="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zoomScale="160" zoomScaleNormal="160" workbookViewId="0">
      <selection activeCell="D58" sqref="D5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2858</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6">
        <v>9693708.9199999999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50887866.979999997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7"/>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49976736.770000003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7">
        <v>35578946.130000003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7">
        <v>12690835.08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7">
        <v>92223.17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7"/>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7"/>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7">
        <v>2039.43</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7">
        <v>1612692.96</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7">
        <v>701792.71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209337.5</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7"/>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7">
        <v>209337.5</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7"/>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49477675.689999998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48221151.060000002</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7">
        <v>35208148.759999998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7">
        <v>11140778.77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7">
        <v>87299.82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7"/>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7"/>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7">
        <v>2039.43</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7">
        <v>1782884.28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7">
        <v>1256524.6299999999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7"/>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7"/>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7"/>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11103900.210000001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3352696.14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7"/>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3279455.64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3178874.01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7">
        <v>1172059.3500000001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7">
        <v>1951552.83</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7">
        <v>55261.83</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20649.919999999998</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7">
        <v>20649.919999999998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7"/>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7"/>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79931.710000000006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7">
        <v>79931.710000000006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73240.5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7">
        <v>73240.5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7"/>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7"/>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7"/>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7751204.0700000003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7">
        <v>3125826.78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8">
        <v>4625377.29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formatCells="0" formatColumns="0" formatRows="0" insertColumns="0" insertRows="0" insertHyperlinks="0" deleteColumns="0" deleteRows="0" sort="0" autoFilter="0" pivotTables="0"/>
  <mergeCells count="1">
    <mergeCell ref="A2:D2"/>
  </mergeCells>
  <conditionalFormatting sqref="D5:D105">
    <cfRule type="cellIs" dxfId="12" priority="3" operator="lessThan">
      <formula>0</formula>
    </cfRule>
  </conditionalFormatting>
  <pageMargins left="0.25" right="0.25" top="0.75" bottom="0.75" header="0.3" footer="0.3"/>
  <pageSetup paperSize="9" scale="80" fitToHeight="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130" zoomScaleNormal="13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4" width="14.42578125" style="50" customWidth="1"/>
    <col min="25"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33976</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sheet="1" objects="1" scenarios="1" formatCells="0" formatColumns="0" formatRows="0" insertColumns="0" insertRows="0" insertHyperlinks="0" deleteColumns="0" deleteRows="0" selectLockedCells="1" sort="0" autoFilter="0" pivotTables="0"/>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0" t="s">
        <v>3386</v>
      </c>
      <c r="B48" s="384" t="s">
        <v>3387</v>
      </c>
      <c r="C48" s="377"/>
      <c r="D48" s="4"/>
      <c r="E48" s="4"/>
      <c r="F48" s="4"/>
      <c r="G48" s="4"/>
      <c r="H48" s="4"/>
      <c r="I48" s="4"/>
      <c r="J48" s="4"/>
      <c r="K48" s="4"/>
      <c r="L48" s="4"/>
      <c r="M48" s="4"/>
      <c r="N48" s="4"/>
      <c r="O48" s="4"/>
      <c r="P48" s="4"/>
      <c r="Q48" s="4"/>
    </row>
    <row r="49" spans="1:17" ht="34.5" customHeight="1" x14ac:dyDescent="0.2">
      <c r="A49" s="270" t="s">
        <v>3388</v>
      </c>
      <c r="B49" s="376" t="s">
        <v>3389</v>
      </c>
      <c r="C49" s="377"/>
      <c r="D49" s="4"/>
      <c r="E49" s="4"/>
      <c r="F49" s="4"/>
      <c r="G49" s="4"/>
      <c r="H49" s="4"/>
      <c r="I49" s="4"/>
      <c r="J49" s="4"/>
      <c r="K49" s="4"/>
      <c r="L49" s="4"/>
      <c r="M49" s="4"/>
      <c r="N49" s="4"/>
      <c r="O49" s="4"/>
      <c r="P49" s="4"/>
      <c r="Q49" s="4"/>
    </row>
    <row r="50" spans="1:17" ht="34.5" customHeight="1" x14ac:dyDescent="0.2">
      <c r="A50" s="270" t="s">
        <v>3390</v>
      </c>
      <c r="B50" s="376" t="s">
        <v>3391</v>
      </c>
      <c r="C50" s="377"/>
      <c r="D50" s="4"/>
      <c r="E50" s="4"/>
      <c r="F50" s="4"/>
      <c r="G50" s="4"/>
      <c r="H50" s="4"/>
      <c r="I50" s="4"/>
      <c r="J50" s="4"/>
      <c r="K50" s="4"/>
      <c r="L50" s="4"/>
      <c r="M50" s="4"/>
      <c r="N50" s="4"/>
      <c r="O50" s="4"/>
      <c r="P50" s="4"/>
      <c r="Q50" s="4"/>
    </row>
    <row r="51" spans="1:17" ht="31.5" customHeight="1" x14ac:dyDescent="0.2">
      <c r="A51" s="270"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formatCells="0" formatColumns="0" formatRows="0" insertColumns="0" insertRows="0" insertHyperlinks="0" deleteColumns="0" deleteRows="0" selectLockedCells="1" sort="0" autoFilter="0" pivotTables="0"/>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2023-01-27T10:03:17Z</cp:lastPrinted>
  <dcterms:created xsi:type="dcterms:W3CDTF">2022-04-01T05:14:30Z</dcterms:created>
  <dcterms:modified xsi:type="dcterms:W3CDTF">2023-02-01T09:53:37Z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